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내 드라이브\001.블로그쓰기\직딩생활백서\0011\"/>
    </mc:Choice>
  </mc:AlternateContent>
  <xr:revisionPtr revIDLastSave="0" documentId="13_ncr:1_{F19EAF1A-4CE2-41A7-8CE2-99551AAA19D5}" xr6:coauthVersionLast="47" xr6:coauthVersionMax="47" xr10:uidLastSave="{00000000-0000-0000-0000-000000000000}"/>
  <bookViews>
    <workbookView xWindow="-120" yWindow="-120" windowWidth="29040" windowHeight="15840" xr2:uid="{6A01AD06-98FB-41DE-8757-4DAD1891E293}"/>
  </bookViews>
  <sheets>
    <sheet name="매출자료합계표" sheetId="1" r:id="rId1"/>
    <sheet name="마켓매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H16" i="1"/>
  <c r="H15" i="1"/>
  <c r="H14" i="1"/>
  <c r="H13" i="1"/>
  <c r="H12" i="1"/>
  <c r="G16" i="1"/>
  <c r="G15" i="1"/>
  <c r="G14" i="1"/>
  <c r="G13" i="1"/>
  <c r="G12" i="1"/>
  <c r="F15" i="1"/>
  <c r="E16" i="1"/>
  <c r="E15" i="1"/>
  <c r="E14" i="1"/>
  <c r="E13" i="1"/>
  <c r="E12" i="1"/>
  <c r="D16" i="1"/>
  <c r="D15" i="1"/>
  <c r="D14" i="1"/>
  <c r="D13" i="1"/>
  <c r="D12" i="1"/>
  <c r="I9" i="1"/>
  <c r="I8" i="1"/>
  <c r="I7" i="1"/>
  <c r="I6" i="1"/>
  <c r="I5" i="1"/>
  <c r="H9" i="1"/>
  <c r="H6" i="1"/>
  <c r="H5" i="1"/>
  <c r="H8" i="1"/>
  <c r="H7" i="1"/>
  <c r="G9" i="1"/>
  <c r="G8" i="1"/>
  <c r="G7" i="1"/>
  <c r="G6" i="1"/>
  <c r="G5" i="1"/>
  <c r="F9" i="1"/>
  <c r="F8" i="1"/>
  <c r="F7" i="1"/>
  <c r="F6" i="1"/>
  <c r="F5" i="1"/>
  <c r="E9" i="1"/>
  <c r="E8" i="1"/>
  <c r="E7" i="1"/>
  <c r="E6" i="1"/>
  <c r="E5" i="1"/>
  <c r="D9" i="1"/>
  <c r="D8" i="1"/>
  <c r="D7" i="1"/>
  <c r="D6" i="1"/>
  <c r="D5" i="1"/>
  <c r="Q24" i="2"/>
  <c r="P24" i="2"/>
  <c r="O24" i="2"/>
  <c r="N24" i="2"/>
  <c r="P23" i="2"/>
  <c r="O23" i="2"/>
  <c r="N23" i="2"/>
  <c r="P22" i="2"/>
  <c r="O22" i="2"/>
  <c r="N22" i="2"/>
  <c r="Q18" i="2"/>
  <c r="P18" i="2"/>
  <c r="F14" i="1" s="1"/>
  <c r="N18" i="2"/>
  <c r="F12" i="1" s="1"/>
  <c r="Q17" i="2"/>
  <c r="P17" i="2"/>
  <c r="O17" i="2"/>
  <c r="N17" i="2"/>
  <c r="Q16" i="2"/>
  <c r="P16" i="2"/>
  <c r="O16" i="2"/>
  <c r="N16" i="2"/>
  <c r="Q12" i="2"/>
  <c r="P12" i="2"/>
  <c r="O12" i="2"/>
  <c r="O13" i="2" s="1"/>
  <c r="N12" i="2"/>
  <c r="Q11" i="2"/>
  <c r="P11" i="2"/>
  <c r="P13" i="2" s="1"/>
  <c r="O11" i="2"/>
  <c r="N11" i="2"/>
  <c r="Q10" i="2"/>
  <c r="P10" i="2"/>
  <c r="O10" i="2"/>
  <c r="N10" i="2"/>
  <c r="M24" i="2"/>
  <c r="M23" i="2"/>
  <c r="M22" i="2"/>
  <c r="B288" i="2"/>
  <c r="I313" i="2"/>
  <c r="H313" i="2"/>
  <c r="G313" i="2"/>
  <c r="F313" i="2"/>
  <c r="E313" i="2"/>
  <c r="D313" i="2"/>
  <c r="C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313" i="2" s="1"/>
  <c r="B262" i="2"/>
  <c r="I287" i="2"/>
  <c r="Q23" i="2" s="1"/>
  <c r="H287" i="2"/>
  <c r="G287" i="2"/>
  <c r="F287" i="2"/>
  <c r="E287" i="2"/>
  <c r="D287" i="2"/>
  <c r="C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87" i="2" s="1"/>
  <c r="B236" i="2"/>
  <c r="I261" i="2"/>
  <c r="Q22" i="2" s="1"/>
  <c r="R22" i="2" s="1"/>
  <c r="H261" i="2"/>
  <c r="G261" i="2"/>
  <c r="F261" i="2"/>
  <c r="E261" i="2"/>
  <c r="D261" i="2"/>
  <c r="C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61" i="2" s="1"/>
  <c r="M18" i="2"/>
  <c r="M17" i="2"/>
  <c r="B210" i="2"/>
  <c r="I235" i="2"/>
  <c r="H235" i="2"/>
  <c r="G235" i="2"/>
  <c r="F235" i="2"/>
  <c r="E235" i="2"/>
  <c r="D235" i="2"/>
  <c r="O18" i="2" s="1"/>
  <c r="F13" i="1" s="1"/>
  <c r="C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B184" i="2"/>
  <c r="I209" i="2"/>
  <c r="H209" i="2"/>
  <c r="G209" i="2"/>
  <c r="F209" i="2"/>
  <c r="E209" i="2"/>
  <c r="D209" i="2"/>
  <c r="C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209" i="2" s="1"/>
  <c r="M16" i="2"/>
  <c r="M12" i="2"/>
  <c r="M11" i="2"/>
  <c r="M10" i="2"/>
  <c r="R24" i="2"/>
  <c r="P25" i="2"/>
  <c r="O25" i="2"/>
  <c r="N25" i="2"/>
  <c r="N19" i="2"/>
  <c r="Q19" i="2"/>
  <c r="N13" i="2"/>
  <c r="R6" i="2"/>
  <c r="R5" i="2"/>
  <c r="R4" i="2"/>
  <c r="Q7" i="2"/>
  <c r="P6" i="2"/>
  <c r="P5" i="2"/>
  <c r="P4" i="2"/>
  <c r="B158" i="2"/>
  <c r="I183" i="2"/>
  <c r="H183" i="2"/>
  <c r="G183" i="2"/>
  <c r="F183" i="2"/>
  <c r="E183" i="2"/>
  <c r="D183" i="2"/>
  <c r="C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B132" i="2"/>
  <c r="I157" i="2"/>
  <c r="H157" i="2"/>
  <c r="G157" i="2"/>
  <c r="F157" i="2"/>
  <c r="E157" i="2"/>
  <c r="D157" i="2"/>
  <c r="C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B106" i="2"/>
  <c r="I131" i="2"/>
  <c r="H131" i="2"/>
  <c r="G131" i="2"/>
  <c r="F131" i="2"/>
  <c r="E131" i="2"/>
  <c r="D131" i="2"/>
  <c r="C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B80" i="2"/>
  <c r="I105" i="2"/>
  <c r="H105" i="2"/>
  <c r="G105" i="2"/>
  <c r="F105" i="2"/>
  <c r="E105" i="2"/>
  <c r="D105" i="2"/>
  <c r="C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B54" i="2"/>
  <c r="M6" i="2" s="1"/>
  <c r="I79" i="2"/>
  <c r="Q6" i="2" s="1"/>
  <c r="H79" i="2"/>
  <c r="G79" i="2"/>
  <c r="F79" i="2"/>
  <c r="E79" i="2"/>
  <c r="D79" i="2"/>
  <c r="O6" i="2" s="1"/>
  <c r="C79" i="2"/>
  <c r="N6" i="2" s="1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B28" i="2"/>
  <c r="M5" i="2" s="1"/>
  <c r="I53" i="2"/>
  <c r="Q5" i="2" s="1"/>
  <c r="H53" i="2"/>
  <c r="G53" i="2"/>
  <c r="F53" i="2"/>
  <c r="E53" i="2"/>
  <c r="D53" i="2"/>
  <c r="O5" i="2" s="1"/>
  <c r="C53" i="2"/>
  <c r="N5" i="2" s="1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I27" i="2"/>
  <c r="Q4" i="2" s="1"/>
  <c r="H27" i="2"/>
  <c r="G27" i="2"/>
  <c r="F27" i="2"/>
  <c r="E27" i="2"/>
  <c r="D27" i="2"/>
  <c r="O4" i="2" s="1"/>
  <c r="C27" i="2"/>
  <c r="N4" i="2" s="1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B2" i="2"/>
  <c r="M4" i="2" s="1"/>
  <c r="B11" i="1"/>
  <c r="B4" i="1"/>
  <c r="P19" i="2" l="1"/>
  <c r="O19" i="2"/>
  <c r="J235" i="2"/>
  <c r="F16" i="1"/>
  <c r="R18" i="2"/>
  <c r="Q25" i="2"/>
  <c r="R23" i="2"/>
  <c r="R17" i="2"/>
  <c r="Q13" i="2"/>
  <c r="R10" i="2"/>
  <c r="R12" i="2"/>
  <c r="R11" i="2"/>
  <c r="R25" i="2"/>
  <c r="R13" i="2"/>
  <c r="R16" i="2"/>
  <c r="J183" i="2"/>
  <c r="J157" i="2"/>
  <c r="J131" i="2"/>
  <c r="J105" i="2"/>
  <c r="O7" i="2"/>
  <c r="N7" i="2"/>
  <c r="J79" i="2"/>
  <c r="J53" i="2"/>
  <c r="J27" i="2"/>
  <c r="R19" i="2" l="1"/>
  <c r="R7" i="2"/>
  <c r="P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무림</author>
  </authors>
  <commentList>
    <comment ref="B2" authorId="0" shapeId="0" xr:uid="{E74FD8A6-198B-4333-95B0-4769268B7110}">
      <text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곳만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연도가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변경됩니다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무림</author>
  </authors>
  <commentList>
    <comment ref="B12" authorId="0" shapeId="0" xr:uid="{D07911EB-61D2-4490-8F73-6822C59AC429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  <comment ref="B38" authorId="0" shapeId="0" xr:uid="{DB9F8B51-B250-4EE8-93F8-46955BD37215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  <comment ref="B64" authorId="0" shapeId="0" xr:uid="{86A702BE-F122-4E05-B3CC-7CBA72D60734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  <comment ref="B90" authorId="0" shapeId="0" xr:uid="{4E10003E-C312-4BE0-9472-358664D0DCE1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  <comment ref="B116" authorId="0" shapeId="0" xr:uid="{2C9B0A17-537E-4536-91DB-78C0F1110426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  <comment ref="B142" authorId="0" shapeId="0" xr:uid="{D73B378B-F3C6-432B-A6E3-F12E7516ECE3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  <comment ref="B168" authorId="0" shapeId="0" xr:uid="{E1D5FC62-C871-4E8D-AE29-9975B4FDBF0C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  <comment ref="B194" authorId="0" shapeId="0" xr:uid="{3071932D-C290-45B8-9ED8-A46DF1C56F6E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  <comment ref="B220" authorId="0" shapeId="0" xr:uid="{AC74998D-0E33-4DE9-9C95-70B721005226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  <comment ref="B246" authorId="0" shapeId="0" xr:uid="{F829197C-7094-43DF-B921-6690237EA85E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  <comment ref="B272" authorId="0" shapeId="0" xr:uid="{A83A5B0E-B6BF-4C4E-9E41-B4433CD2EB97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  <comment ref="B298" authorId="0" shapeId="0" xr:uid="{542495B7-A31A-4D0E-B1A1-823C217D93E3}">
      <text>
        <r>
          <rPr>
            <b/>
            <sz val="9"/>
            <color indexed="81"/>
            <rFont val="돋움"/>
            <family val="3"/>
            <charset val="129"/>
          </rPr>
          <t>추가로 판매하는 마켓이 있을 경우 새로 추가하세요. (1~15)</t>
        </r>
      </text>
    </comment>
  </commentList>
</comments>
</file>

<file path=xl/sharedStrings.xml><?xml version="1.0" encoding="utf-8"?>
<sst xmlns="http://schemas.openxmlformats.org/spreadsheetml/2006/main" count="468" uniqueCount="61">
  <si>
    <t>신용카드 매출</t>
    <phoneticPr fontId="1" type="noConversion"/>
  </si>
  <si>
    <t>현금영수증 매출</t>
    <phoneticPr fontId="1" type="noConversion"/>
  </si>
  <si>
    <t>기타 매출</t>
    <phoneticPr fontId="1" type="noConversion"/>
  </si>
  <si>
    <t>영세 매출</t>
    <phoneticPr fontId="1" type="noConversion"/>
  </si>
  <si>
    <t>합계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</si>
  <si>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</si>
  <si>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</si>
  <si>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</si>
  <si>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</si>
  <si>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</si>
  <si>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</si>
  <si>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매출 자료 합계표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</si>
  <si>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</si>
  <si>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</si>
  <si>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</si>
  <si>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</si>
  <si>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</si>
  <si>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</si>
  <si>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(온라인 사업자 매출 자료 합계표 엑셀 양식 - 부가가치세 신고용) 참고하기</t>
    <phoneticPr fontId="1" type="noConversion"/>
  </si>
  <si>
    <t>온라인 마켓 매출 합계</t>
    <phoneticPr fontId="1" type="noConversion"/>
  </si>
  <si>
    <t>년</t>
    <phoneticPr fontId="1" type="noConversion"/>
  </si>
  <si>
    <t>마켓명</t>
    <phoneticPr fontId="1" type="noConversion"/>
  </si>
  <si>
    <t>신용카드</t>
    <phoneticPr fontId="1" type="noConversion"/>
  </si>
  <si>
    <t>현금결제</t>
    <phoneticPr fontId="1" type="noConversion"/>
  </si>
  <si>
    <t>휴대폰결제</t>
    <phoneticPr fontId="1" type="noConversion"/>
  </si>
  <si>
    <t>기타결제</t>
    <phoneticPr fontId="1" type="noConversion"/>
  </si>
  <si>
    <t>기타결제2</t>
    <phoneticPr fontId="1" type="noConversion"/>
  </si>
  <si>
    <t>기타결제3</t>
    <phoneticPr fontId="1" type="noConversion"/>
  </si>
  <si>
    <t>영세매출</t>
    <phoneticPr fontId="1" type="noConversion"/>
  </si>
  <si>
    <t>비고</t>
    <phoneticPr fontId="1" type="noConversion"/>
  </si>
  <si>
    <t>스마트스토어</t>
    <phoneticPr fontId="1" type="noConversion"/>
  </si>
  <si>
    <t>쿠팡</t>
    <phoneticPr fontId="1" type="noConversion"/>
  </si>
  <si>
    <t>지마켓</t>
    <phoneticPr fontId="1" type="noConversion"/>
  </si>
  <si>
    <t>11번가</t>
    <phoneticPr fontId="1" type="noConversion"/>
  </si>
  <si>
    <t>옥션</t>
    <phoneticPr fontId="1" type="noConversion"/>
  </si>
  <si>
    <t>인터파크</t>
    <phoneticPr fontId="1" type="noConversion"/>
  </si>
  <si>
    <t>위메프</t>
    <phoneticPr fontId="1" type="noConversion"/>
  </si>
  <si>
    <t>티몬</t>
    <phoneticPr fontId="1" type="noConversion"/>
  </si>
  <si>
    <t>site추가1</t>
    <phoneticPr fontId="1" type="noConversion"/>
  </si>
  <si>
    <t>site추가2</t>
    <phoneticPr fontId="1" type="noConversion"/>
  </si>
  <si>
    <t>site추가3</t>
    <phoneticPr fontId="1" type="noConversion"/>
  </si>
  <si>
    <t>site추가4</t>
    <phoneticPr fontId="1" type="noConversion"/>
  </si>
  <si>
    <t>site추가5</t>
    <phoneticPr fontId="1" type="noConversion"/>
  </si>
  <si>
    <t>site추가6</t>
    <phoneticPr fontId="1" type="noConversion"/>
  </si>
  <si>
    <t>site추가7</t>
    <phoneticPr fontId="1" type="noConversion"/>
  </si>
  <si>
    <t>site추가8</t>
    <phoneticPr fontId="1" type="noConversion"/>
  </si>
  <si>
    <t>site추가9</t>
    <phoneticPr fontId="1" type="noConversion"/>
  </si>
  <si>
    <t>site추가10</t>
    <phoneticPr fontId="1" type="noConversion"/>
  </si>
  <si>
    <t>site추가11</t>
    <phoneticPr fontId="1" type="noConversion"/>
  </si>
  <si>
    <t>site추가12</t>
    <phoneticPr fontId="1" type="noConversion"/>
  </si>
  <si>
    <t>site추가13</t>
    <phoneticPr fontId="1" type="noConversion"/>
  </si>
  <si>
    <t>site추가14</t>
    <phoneticPr fontId="1" type="noConversion"/>
  </si>
  <si>
    <t>site추가15</t>
    <phoneticPr fontId="1" type="noConversion"/>
  </si>
  <si>
    <t>총매출액</t>
    <phoneticPr fontId="1" type="noConversion"/>
  </si>
  <si>
    <t>분기별 매출 합계표</t>
    <phoneticPr fontId="1" type="noConversion"/>
  </si>
  <si>
    <t>1분기(1.1 ~ 3.31)</t>
    <phoneticPr fontId="1" type="noConversion"/>
  </si>
  <si>
    <t>날짜</t>
    <phoneticPr fontId="1" type="noConversion"/>
  </si>
  <si>
    <t>3분기(7.1 ~ 9.30)</t>
    <phoneticPr fontId="1" type="noConversion"/>
  </si>
  <si>
    <t>4분기(10.1 ~ 12.31)</t>
    <phoneticPr fontId="1" type="noConversion"/>
  </si>
  <si>
    <t>2분기(4.1 ~ 6.30)</t>
    <phoneticPr fontId="1" type="noConversion"/>
  </si>
  <si>
    <r>
      <rPr>
        <sz val="11"/>
        <color rgb="FF00B0F0"/>
        <rFont val="강원교육모두 Light"/>
        <family val="1"/>
        <charset val="129"/>
      </rPr>
      <t>1) 본 시트는 자동으로 계산되니 별도로 편집하지 마세요.</t>
    </r>
    <r>
      <rPr>
        <sz val="11"/>
        <color theme="1"/>
        <rFont val="강원교육모두 Light"/>
        <family val="1"/>
        <charset val="129"/>
      </rPr>
      <t xml:space="preserve">
2) '마켓매출' 시트의 데이터를 합산하여 월별 매출의 합계를 계산합니다.
3) 부가세를 신고할 때는 홈택스에서 '세금계산서 발행 매출'을 별도로 참고하여 합산해야 회사의 총 매출을 알 수 있습니다.
</t>
    </r>
    <r>
      <rPr>
        <sz val="11"/>
        <color rgb="FFFF0000"/>
        <rFont val="강원교육모두 Light"/>
        <family val="1"/>
        <charset val="129"/>
      </rPr>
      <t xml:space="preserve">4) 온라인마켓의 현금영수증 매출은 홈택스에 자동 통보되므로, 홈택스에서 확인할 수 있는 '현금영수증 매출'과 중복이 될 수 있습니다. 이 점 참고하셔서 본 매출 자료 합계표상 현금영수증 매출과 홈택스의 현금영수증 매출 중에서 금액이 큰 매출을 신고하시기 바랍니다.
이 부분에 대한 궁금증을 해소하고 싶은 분은 다음 글을 참고하시기 바랍니다.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</si>
</sst>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강원교육모두 Light"/>
      <family val="1"/>
      <charset val="129"/>
    </font>
    <font>
      <b/>
      <sz val="18"/>
      <color theme="1"/>
      <name val="강원교육모두 Light"/>
      <family val="1"/>
      <charset val="129"/>
    </font>
    <font>
      <b/>
      <sz val="11"/>
      <color theme="1"/>
      <name val="강원교육모두 Light"/>
      <family val="1"/>
      <charset val="129"/>
    </font>
    <font>
      <sz val="11"/>
      <color rgb="FF00B0F0"/>
      <name val="강원교육모두 Light"/>
      <family val="1"/>
      <charset val="129"/>
    </font>
    <font>
      <sz val="11"/>
      <color rgb="FFFF0000"/>
      <name val="강원교육모두 Light"/>
      <family val="1"/>
      <charset val="129"/>
    </font>
    <font>
      <u/>
      <sz val="11"/>
      <color theme="10"/>
      <name val="강원교육모두 Light"/>
      <family val="1"/>
      <charset val="129"/>
    </font>
    <font>
      <b/>
      <sz val="12"/>
      <color theme="1"/>
      <name val="강원교육모두 Light"/>
      <family val="1"/>
      <charset val="129"/>
    </font>
    <font>
      <sz val="9"/>
      <color theme="1"/>
      <name val="강원교육모두 Light"/>
      <family val="1"/>
      <charset val="129"/>
    </font>
    <font>
      <b/>
      <sz val="9"/>
      <color theme="1"/>
      <name val="강원교육모두 Light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11" borderId="0" xfId="0" applyFont="1" applyFill="1">
      <alignment vertical="center"/>
    </xf>
    <xf numFmtId="41" fontId="6" fillId="9" borderId="1" xfId="0" applyNumberFormat="1" applyFont="1" applyFill="1" applyBorder="1">
      <alignment vertical="center"/>
    </xf>
    <xf numFmtId="38" fontId="6" fillId="0" borderId="1" xfId="0" applyNumberFormat="1" applyFont="1" applyBorder="1">
      <alignment vertical="center"/>
    </xf>
    <xf numFmtId="0" fontId="6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1" xfId="0" applyFont="1" applyFill="1" applyBorder="1">
      <alignment vertical="center"/>
    </xf>
    <xf numFmtId="0" fontId="8" fillId="12" borderId="1" xfId="0" applyFont="1" applyFill="1" applyBorder="1" applyAlignment="1">
      <alignment horizontal="center" vertical="center"/>
    </xf>
    <xf numFmtId="41" fontId="13" fillId="0" borderId="1" xfId="0" applyNumberFormat="1" applyFont="1" applyBorder="1">
      <alignment vertical="center"/>
    </xf>
    <xf numFmtId="41" fontId="14" fillId="13" borderId="1" xfId="0" applyNumberFormat="1" applyFont="1" applyFill="1" applyBorder="1">
      <alignment vertical="center"/>
    </xf>
    <xf numFmtId="41" fontId="13" fillId="9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41" fontId="14" fillId="14" borderId="1" xfId="0" applyNumberFormat="1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41" fontId="6" fillId="6" borderId="1" xfId="0" applyNumberFormat="1" applyFont="1" applyFill="1" applyBorder="1">
      <alignment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1" fillId="10" borderId="0" xfId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1" fontId="6" fillId="6" borderId="1" xfId="0" applyNumberFormat="1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gjdb.tistory.com/entry/&#50728;&#46972;&#51064;-&#54032;&#47588;-&#49324;&#50629;&#51088;-&#48512;&#44032;&#44032;&#52824;&#49464;-&#49888;&#44256;-&#51088;&#47308;-&#44060;&#51064;&#49324;&#50629;&#51088;&#54200;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0820-9C0B-493F-9F2F-DBEF31B8AA8B}">
  <sheetPr>
    <tabColor rgb="FFFFC000"/>
    <pageSetUpPr fitToPage="1"/>
  </sheetPr>
  <dimension ref="B1:I24"/>
  <sheetViews>
    <sheetView showGridLines="0" tabSelected="1" workbookViewId="0">
      <selection activeCell="Q23" sqref="Q23"/>
    </sheetView>
  </sheetViews>
  <sheetFormatPr defaultRowHeight="13.5" x14ac:dyDescent="0.3"/>
  <cols>
    <col min="1" max="1" width="1.25" style="1" customWidth="1"/>
    <col min="2" max="2" width="23.25" style="1" customWidth="1"/>
    <col min="3" max="3" width="4.625" style="1" customWidth="1"/>
    <col min="4" max="9" width="13.25" style="1" customWidth="1"/>
    <col min="10" max="16384" width="9" style="1"/>
  </cols>
  <sheetData>
    <row r="1" spans="2:9" ht="8.25" customHeight="1" x14ac:dyDescent="0.3"/>
    <row r="2" spans="2:9" ht="36.75" customHeight="1" x14ac:dyDescent="0.3">
      <c r="B2" s="2">
        <v>2023</v>
      </c>
      <c r="C2" s="2" t="s">
        <v>20</v>
      </c>
      <c r="D2" s="25" t="s">
        <v>11</v>
      </c>
      <c r="E2" s="25"/>
      <c r="F2" s="25"/>
      <c r="G2" s="25"/>
      <c r="H2" s="25"/>
      <c r="I2" s="25"/>
    </row>
    <row r="3" spans="2:9" ht="7.5" customHeight="1" x14ac:dyDescent="0.3">
      <c r="B3" s="28"/>
      <c r="C3" s="28"/>
      <c r="D3" s="28"/>
      <c r="E3" s="28"/>
      <c r="F3" s="28"/>
      <c r="G3" s="28"/>
      <c r="H3" s="28"/>
      <c r="I3" s="28"/>
    </row>
    <row r="4" spans="2:9" x14ac:dyDescent="0.3">
      <c r="B4" s="26" t="str">
        <f>_xlfn.CONCAT($B$2,"년 1기")</f>
        <v>2023년 1기</v>
      </c>
      <c r="C4" s="27"/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</row>
    <row r="5" spans="2:9" x14ac:dyDescent="0.3">
      <c r="B5" s="20" t="s">
        <v>0</v>
      </c>
      <c r="C5" s="21"/>
      <c r="D5" s="3">
        <f>마켓매출!$N$4</f>
        <v>11100000</v>
      </c>
      <c r="E5" s="3">
        <f>마켓매출!$N$5</f>
        <v>9600000</v>
      </c>
      <c r="F5" s="3">
        <f>마켓매출!$N$6</f>
        <v>10200000</v>
      </c>
      <c r="G5" s="3">
        <f>마켓매출!$N$10</f>
        <v>10200000</v>
      </c>
      <c r="H5" s="3">
        <f>마켓매출!$N$11</f>
        <v>10200000</v>
      </c>
      <c r="I5" s="3">
        <f>마켓매출!$N$12</f>
        <v>10200000</v>
      </c>
    </row>
    <row r="6" spans="2:9" x14ac:dyDescent="0.3">
      <c r="B6" s="20" t="s">
        <v>1</v>
      </c>
      <c r="C6" s="21"/>
      <c r="D6" s="3">
        <f>마켓매출!$O$4</f>
        <v>5020000</v>
      </c>
      <c r="E6" s="3">
        <f>마켓매출!$O$5</f>
        <v>4370000</v>
      </c>
      <c r="F6" s="3">
        <f>마켓매출!$O$6</f>
        <v>5390000</v>
      </c>
      <c r="G6" s="3">
        <f>마켓매출!$O$10</f>
        <v>5390000</v>
      </c>
      <c r="H6" s="3">
        <f>마켓매출!$O$11</f>
        <v>5390000</v>
      </c>
      <c r="I6" s="3">
        <f>마켓매출!$O$12</f>
        <v>5390000</v>
      </c>
    </row>
    <row r="7" spans="2:9" x14ac:dyDescent="0.3">
      <c r="B7" s="20" t="s">
        <v>2</v>
      </c>
      <c r="C7" s="21"/>
      <c r="D7" s="3">
        <f>마켓매출!$P$4</f>
        <v>3750000</v>
      </c>
      <c r="E7" s="3">
        <f>마켓매출!$P$5</f>
        <v>3290000</v>
      </c>
      <c r="F7" s="3">
        <f>마켓매출!$P$6</f>
        <v>4020000</v>
      </c>
      <c r="G7" s="3">
        <f>마켓매출!$P$10</f>
        <v>4020000</v>
      </c>
      <c r="H7" s="3">
        <f>마켓매출!$P$10</f>
        <v>4020000</v>
      </c>
      <c r="I7" s="3">
        <f>마켓매출!$P$12</f>
        <v>4020000</v>
      </c>
    </row>
    <row r="8" spans="2:9" x14ac:dyDescent="0.3">
      <c r="B8" s="20" t="s">
        <v>3</v>
      </c>
      <c r="C8" s="21"/>
      <c r="D8" s="3">
        <f>마켓매출!$Q$4</f>
        <v>36000</v>
      </c>
      <c r="E8" s="3">
        <f>마켓매출!$Q$5</f>
        <v>55600</v>
      </c>
      <c r="F8" s="3">
        <f>마켓매출!$Q$6</f>
        <v>62000</v>
      </c>
      <c r="G8" s="3">
        <f>마켓매출!$Q$10</f>
        <v>59000</v>
      </c>
      <c r="H8" s="3">
        <f>마켓매출!$Q$10</f>
        <v>59000</v>
      </c>
      <c r="I8" s="3">
        <f>마켓매출!$Q$12</f>
        <v>0</v>
      </c>
    </row>
    <row r="9" spans="2:9" x14ac:dyDescent="0.3">
      <c r="B9" s="18" t="s">
        <v>4</v>
      </c>
      <c r="C9" s="19"/>
      <c r="D9" s="17">
        <f>SUM(D5:D8)</f>
        <v>19906000</v>
      </c>
      <c r="E9" s="31">
        <f>SUM(E5:E8)</f>
        <v>17315600</v>
      </c>
      <c r="F9" s="17">
        <f>SUM(F5:F8)</f>
        <v>19672000</v>
      </c>
      <c r="G9" s="17">
        <f>SUM(G5:G8)</f>
        <v>19669000</v>
      </c>
      <c r="H9" s="17">
        <f>SUM(H5:H8)</f>
        <v>19669000</v>
      </c>
      <c r="I9" s="17">
        <f>SUM(I5:I8)</f>
        <v>19610000</v>
      </c>
    </row>
    <row r="10" spans="2:9" ht="7.5" customHeight="1" x14ac:dyDescent="0.3"/>
    <row r="11" spans="2:9" x14ac:dyDescent="0.3">
      <c r="B11" s="26" t="str">
        <f>_xlfn.CONCAT($B$2,"년 2기")</f>
        <v>2023년 2기</v>
      </c>
      <c r="C11" s="27"/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17</v>
      </c>
    </row>
    <row r="12" spans="2:9" x14ac:dyDescent="0.3">
      <c r="B12" s="20" t="s">
        <v>0</v>
      </c>
      <c r="C12" s="21"/>
      <c r="D12" s="3">
        <f>마켓매출!$N$16</f>
        <v>10200000</v>
      </c>
      <c r="E12" s="3">
        <f>마켓매출!$N$17</f>
        <v>10200000</v>
      </c>
      <c r="F12" s="3">
        <f>마켓매출!$N$18</f>
        <v>9870000</v>
      </c>
      <c r="G12" s="3">
        <f>마켓매출!$N$22</f>
        <v>10200000</v>
      </c>
      <c r="H12" s="3">
        <f>마켓매출!$N$23</f>
        <v>10200000</v>
      </c>
      <c r="I12" s="3">
        <f>마켓매출!$N$24</f>
        <v>10200000</v>
      </c>
    </row>
    <row r="13" spans="2:9" x14ac:dyDescent="0.3">
      <c r="B13" s="20" t="s">
        <v>1</v>
      </c>
      <c r="C13" s="21"/>
      <c r="D13" s="3">
        <f>마켓매출!$O$16</f>
        <v>5390000</v>
      </c>
      <c r="E13" s="3">
        <f>마켓매출!$O$17</f>
        <v>5390000</v>
      </c>
      <c r="F13" s="3">
        <f>마켓매출!$O$18</f>
        <v>4290000</v>
      </c>
      <c r="G13" s="3">
        <f>마켓매출!$O$22</f>
        <v>5390000</v>
      </c>
      <c r="H13" s="3">
        <f>마켓매출!$O$23</f>
        <v>5390000</v>
      </c>
      <c r="I13" s="3">
        <f>마켓매출!$O$24</f>
        <v>5390000</v>
      </c>
    </row>
    <row r="14" spans="2:9" x14ac:dyDescent="0.3">
      <c r="B14" s="20" t="s">
        <v>2</v>
      </c>
      <c r="C14" s="21"/>
      <c r="D14" s="3">
        <f>마켓매출!$P$16</f>
        <v>4020000</v>
      </c>
      <c r="E14" s="3">
        <f>마켓매출!$P$17</f>
        <v>4020000</v>
      </c>
      <c r="F14" s="3">
        <f>마켓매출!$P$18</f>
        <v>4040000</v>
      </c>
      <c r="G14" s="3">
        <f>마켓매출!$P$22</f>
        <v>4020000</v>
      </c>
      <c r="H14" s="3">
        <f>마켓매출!$P$23</f>
        <v>4020000</v>
      </c>
      <c r="I14" s="3">
        <f>마켓매출!$P$24</f>
        <v>4020000</v>
      </c>
    </row>
    <row r="15" spans="2:9" x14ac:dyDescent="0.3">
      <c r="B15" s="20" t="s">
        <v>3</v>
      </c>
      <c r="C15" s="21"/>
      <c r="D15" s="3">
        <f>마켓매출!$Q$16</f>
        <v>0</v>
      </c>
      <c r="E15" s="3">
        <f>마켓매출!$Q$17</f>
        <v>0</v>
      </c>
      <c r="F15" s="3">
        <f>마켓매출!$Q$18</f>
        <v>0</v>
      </c>
      <c r="G15" s="3">
        <f>마켓매출!$Q$22</f>
        <v>78000</v>
      </c>
      <c r="H15" s="3">
        <f>마켓매출!$Q$23</f>
        <v>36000</v>
      </c>
      <c r="I15" s="3">
        <f>마켓매출!$Q$24</f>
        <v>0</v>
      </c>
    </row>
    <row r="16" spans="2:9" x14ac:dyDescent="0.3">
      <c r="B16" s="18" t="s">
        <v>4</v>
      </c>
      <c r="C16" s="19"/>
      <c r="D16" s="17">
        <f>SUM(D12:D15)</f>
        <v>19610000</v>
      </c>
      <c r="E16" s="17">
        <f>SUM(E12:E15)</f>
        <v>19610000</v>
      </c>
      <c r="F16" s="17">
        <f>SUM(F12:F15)</f>
        <v>18200000</v>
      </c>
      <c r="G16" s="17">
        <f>SUM(G12:G15)</f>
        <v>19688000</v>
      </c>
      <c r="H16" s="17">
        <f>SUM(H12:H15)</f>
        <v>19646000</v>
      </c>
      <c r="I16" s="17">
        <f>SUM(I12:I15)</f>
        <v>19610000</v>
      </c>
    </row>
    <row r="18" spans="2:9" ht="18" customHeight="1" x14ac:dyDescent="0.3">
      <c r="B18" s="22" t="s">
        <v>60</v>
      </c>
      <c r="C18" s="22"/>
      <c r="D18" s="23"/>
      <c r="E18" s="23"/>
      <c r="F18" s="23"/>
      <c r="G18" s="23"/>
      <c r="H18" s="23"/>
      <c r="I18" s="23"/>
    </row>
    <row r="19" spans="2:9" ht="18" customHeight="1" x14ac:dyDescent="0.3">
      <c r="B19" s="23"/>
      <c r="C19" s="23"/>
      <c r="D19" s="23"/>
      <c r="E19" s="23"/>
      <c r="F19" s="23"/>
      <c r="G19" s="23"/>
      <c r="H19" s="23"/>
      <c r="I19" s="23"/>
    </row>
    <row r="20" spans="2:9" ht="18" customHeight="1" x14ac:dyDescent="0.3">
      <c r="B20" s="23"/>
      <c r="C20" s="23"/>
      <c r="D20" s="23"/>
      <c r="E20" s="23"/>
      <c r="F20" s="23"/>
      <c r="G20" s="23"/>
      <c r="H20" s="23"/>
      <c r="I20" s="23"/>
    </row>
    <row r="21" spans="2:9" ht="18" customHeight="1" x14ac:dyDescent="0.3">
      <c r="B21" s="23"/>
      <c r="C21" s="23"/>
      <c r="D21" s="23"/>
      <c r="E21" s="23"/>
      <c r="F21" s="23"/>
      <c r="G21" s="23"/>
      <c r="H21" s="23"/>
      <c r="I21" s="23"/>
    </row>
    <row r="22" spans="2:9" ht="18" customHeight="1" x14ac:dyDescent="0.3">
      <c r="B22" s="23"/>
      <c r="C22" s="23"/>
      <c r="D22" s="23"/>
      <c r="E22" s="23"/>
      <c r="F22" s="23"/>
      <c r="G22" s="23"/>
      <c r="H22" s="23"/>
      <c r="I22" s="23"/>
    </row>
    <row r="23" spans="2:9" ht="18" customHeight="1" x14ac:dyDescent="0.3">
      <c r="B23" s="23"/>
      <c r="C23" s="23"/>
      <c r="D23" s="23"/>
      <c r="E23" s="23"/>
      <c r="F23" s="23"/>
      <c r="G23" s="23"/>
      <c r="H23" s="23"/>
      <c r="I23" s="23"/>
    </row>
    <row r="24" spans="2:9" x14ac:dyDescent="0.3">
      <c r="B24" s="24" t="s">
        <v>18</v>
      </c>
      <c r="C24" s="24"/>
      <c r="D24" s="24"/>
      <c r="E24" s="24"/>
      <c r="F24" s="24"/>
      <c r="G24" s="24"/>
      <c r="H24" s="24"/>
      <c r="I24" s="24"/>
    </row>
  </sheetData>
  <mergeCells count="16">
    <mergeCell ref="B18:I23"/>
    <mergeCell ref="B24:I24"/>
    <mergeCell ref="D2:I2"/>
    <mergeCell ref="B4:C4"/>
    <mergeCell ref="B5:C5"/>
    <mergeCell ref="B6:C6"/>
    <mergeCell ref="B7:C7"/>
    <mergeCell ref="B8:C8"/>
    <mergeCell ref="B9:C9"/>
    <mergeCell ref="B11:C11"/>
    <mergeCell ref="B3:I3"/>
    <mergeCell ref="B16:C16"/>
    <mergeCell ref="B12:C12"/>
    <mergeCell ref="B13:C13"/>
    <mergeCell ref="B14:C14"/>
    <mergeCell ref="B15:C15"/>
  </mergeCells>
  <phoneticPr fontId="1" type="noConversion"/>
  <hyperlinks>
    <hyperlink ref="B24:I24" r:id="rId1" display="(온라인 사업자 매출 자료 합계표 엑셀 양식 - 부가가치세 신고용) 참고하기" xr:uid="{60F6D99F-AEA6-4F37-BF1A-4486A504138B}"/>
  </hyperlinks>
  <pageMargins left="0.7" right="0.7" top="0.75" bottom="0.75" header="0.3" footer="0.3"/>
  <pageSetup paperSize="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A51E-2B58-4F1A-A95F-B363333AE270}">
  <sheetPr>
    <pageSetUpPr fitToPage="1"/>
  </sheetPr>
  <dimension ref="B1:R31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28" sqref="S28"/>
    </sheetView>
  </sheetViews>
  <sheetFormatPr defaultRowHeight="13.5" x14ac:dyDescent="0.3"/>
  <cols>
    <col min="1" max="1" width="0.75" style="1" customWidth="1"/>
    <col min="2" max="2" width="10.875" style="1" customWidth="1"/>
    <col min="3" max="10" width="12.625" style="1" customWidth="1"/>
    <col min="11" max="11" width="12.25" style="1" customWidth="1"/>
    <col min="12" max="12" width="1.125" style="1" customWidth="1"/>
    <col min="13" max="13" width="10.75" style="1" customWidth="1"/>
    <col min="14" max="14" width="12" style="1" customWidth="1"/>
    <col min="15" max="15" width="11.875" style="1" customWidth="1"/>
    <col min="16" max="17" width="12" style="1" customWidth="1"/>
    <col min="18" max="18" width="13" style="1" customWidth="1"/>
    <col min="19" max="16384" width="9" style="1"/>
  </cols>
  <sheetData>
    <row r="1" spans="2:18" ht="33" customHeight="1" x14ac:dyDescent="0.3">
      <c r="B1" s="25" t="s">
        <v>19</v>
      </c>
      <c r="C1" s="25"/>
      <c r="D1" s="25"/>
      <c r="E1" s="25"/>
      <c r="F1" s="25"/>
      <c r="G1" s="25"/>
      <c r="H1" s="25"/>
      <c r="I1" s="25"/>
      <c r="J1" s="25"/>
      <c r="K1" s="25"/>
      <c r="M1" s="25" t="s">
        <v>54</v>
      </c>
      <c r="N1" s="25"/>
      <c r="O1" s="25"/>
      <c r="P1" s="25"/>
      <c r="Q1" s="25"/>
      <c r="R1" s="25"/>
    </row>
    <row r="2" spans="2:18" ht="22.5" customHeight="1" x14ac:dyDescent="0.3">
      <c r="B2" s="29" t="str">
        <f>_xlfn.CONCAT(매출자료합계표!$B$2,"년 1월")</f>
        <v>2023년 1월</v>
      </c>
      <c r="C2" s="29"/>
      <c r="D2" s="29"/>
      <c r="E2" s="29"/>
      <c r="F2" s="29"/>
      <c r="G2" s="29"/>
      <c r="H2" s="29"/>
      <c r="I2" s="29"/>
      <c r="J2" s="29"/>
      <c r="K2" s="29"/>
      <c r="M2" s="30" t="s">
        <v>55</v>
      </c>
      <c r="N2" s="30"/>
      <c r="O2" s="30"/>
      <c r="P2" s="30"/>
      <c r="Q2" s="30"/>
      <c r="R2" s="30"/>
    </row>
    <row r="3" spans="2:18" x14ac:dyDescent="0.3">
      <c r="B3" s="9" t="s">
        <v>21</v>
      </c>
      <c r="C3" s="9" t="s">
        <v>22</v>
      </c>
      <c r="D3" s="9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9" t="s">
        <v>4</v>
      </c>
      <c r="K3" s="9" t="s">
        <v>29</v>
      </c>
      <c r="M3" s="13" t="s">
        <v>56</v>
      </c>
      <c r="N3" s="13" t="s">
        <v>22</v>
      </c>
      <c r="O3" s="13" t="s">
        <v>23</v>
      </c>
      <c r="P3" s="13" t="s">
        <v>25</v>
      </c>
      <c r="Q3" s="13" t="s">
        <v>28</v>
      </c>
      <c r="R3" s="13" t="s">
        <v>53</v>
      </c>
    </row>
    <row r="4" spans="2:18" x14ac:dyDescent="0.3">
      <c r="B4" s="5" t="s">
        <v>30</v>
      </c>
      <c r="C4" s="10">
        <v>3000000</v>
      </c>
      <c r="D4" s="10">
        <v>1500000</v>
      </c>
      <c r="E4" s="10">
        <v>0</v>
      </c>
      <c r="F4" s="10">
        <v>150000</v>
      </c>
      <c r="G4" s="10">
        <v>0</v>
      </c>
      <c r="H4" s="10">
        <v>0</v>
      </c>
      <c r="I4" s="10">
        <v>0</v>
      </c>
      <c r="J4" s="10">
        <f>SUM(C4:I4)</f>
        <v>4650000</v>
      </c>
      <c r="K4" s="4"/>
      <c r="M4" s="5" t="str">
        <f>$B2</f>
        <v>2023년 1월</v>
      </c>
      <c r="N4" s="12">
        <f>$C27</f>
        <v>11100000</v>
      </c>
      <c r="O4" s="12">
        <f>$D27</f>
        <v>5020000</v>
      </c>
      <c r="P4" s="12">
        <f>SUM($E27:$H27)</f>
        <v>3750000</v>
      </c>
      <c r="Q4" s="12">
        <f>$I27</f>
        <v>36000</v>
      </c>
      <c r="R4" s="12">
        <f>SUM(M4:Q4)</f>
        <v>19906000</v>
      </c>
    </row>
    <row r="5" spans="2:18" x14ac:dyDescent="0.3">
      <c r="B5" s="5" t="s">
        <v>31</v>
      </c>
      <c r="C5" s="10">
        <v>2000000</v>
      </c>
      <c r="D5" s="10">
        <v>750000</v>
      </c>
      <c r="E5" s="10">
        <v>0</v>
      </c>
      <c r="F5" s="10">
        <v>450000</v>
      </c>
      <c r="G5" s="10">
        <v>0</v>
      </c>
      <c r="H5" s="10">
        <v>0</v>
      </c>
      <c r="I5" s="10">
        <v>0</v>
      </c>
      <c r="J5" s="10">
        <f t="shared" ref="J5:J26" si="0">SUM(C5:I5)</f>
        <v>3200000</v>
      </c>
      <c r="K5" s="4"/>
      <c r="M5" s="5" t="str">
        <f>$B28</f>
        <v>2023년 2월</v>
      </c>
      <c r="N5" s="12">
        <f>$C53</f>
        <v>9600000</v>
      </c>
      <c r="O5" s="12">
        <f>$D53</f>
        <v>4370000</v>
      </c>
      <c r="P5" s="12">
        <f>SUM($E53:$H53)</f>
        <v>3290000</v>
      </c>
      <c r="Q5" s="12">
        <f>$I53</f>
        <v>55600</v>
      </c>
      <c r="R5" s="12">
        <f t="shared" ref="R5:R6" si="1">SUM(M5:Q5)</f>
        <v>17315600</v>
      </c>
    </row>
    <row r="6" spans="2:18" x14ac:dyDescent="0.3">
      <c r="B6" s="5" t="s">
        <v>33</v>
      </c>
      <c r="C6" s="10">
        <v>1500000</v>
      </c>
      <c r="D6" s="10">
        <v>630000</v>
      </c>
      <c r="E6" s="10">
        <v>350000</v>
      </c>
      <c r="F6" s="10">
        <v>50000</v>
      </c>
      <c r="G6" s="10">
        <v>60000</v>
      </c>
      <c r="H6" s="10">
        <v>0</v>
      </c>
      <c r="I6" s="10">
        <v>36000</v>
      </c>
      <c r="J6" s="10">
        <f t="shared" si="0"/>
        <v>2626000</v>
      </c>
      <c r="K6" s="4"/>
      <c r="M6" s="5" t="str">
        <f>$B54</f>
        <v>2023년 3월</v>
      </c>
      <c r="N6" s="12">
        <f>$C79</f>
        <v>10200000</v>
      </c>
      <c r="O6" s="12">
        <f>$D79</f>
        <v>5390000</v>
      </c>
      <c r="P6" s="12">
        <f>SUM($E79:$H79)</f>
        <v>4020000</v>
      </c>
      <c r="Q6" s="12">
        <f>$I79</f>
        <v>62000</v>
      </c>
      <c r="R6" s="12">
        <f t="shared" si="1"/>
        <v>19672000</v>
      </c>
    </row>
    <row r="7" spans="2:18" x14ac:dyDescent="0.3">
      <c r="B7" s="5" t="s">
        <v>32</v>
      </c>
      <c r="C7" s="10">
        <v>1800000</v>
      </c>
      <c r="D7" s="10">
        <v>1300000</v>
      </c>
      <c r="E7" s="10">
        <v>750000</v>
      </c>
      <c r="F7" s="10">
        <v>220000</v>
      </c>
      <c r="G7" s="10">
        <v>50000</v>
      </c>
      <c r="H7" s="10">
        <v>30000</v>
      </c>
      <c r="I7" s="10">
        <v>0</v>
      </c>
      <c r="J7" s="10">
        <f t="shared" si="0"/>
        <v>4150000</v>
      </c>
      <c r="K7" s="4"/>
      <c r="M7" s="14" t="s">
        <v>4</v>
      </c>
      <c r="N7" s="15">
        <f>SUM(N4:N6)</f>
        <v>30900000</v>
      </c>
      <c r="O7" s="15">
        <f>SUM(O4:O6)</f>
        <v>14780000</v>
      </c>
      <c r="P7" s="15">
        <f>SUM(P4:P6)</f>
        <v>11060000</v>
      </c>
      <c r="Q7" s="15">
        <f>SUM(Q4:Q6)</f>
        <v>153600</v>
      </c>
      <c r="R7" s="15">
        <f>SUM(R4:R6)</f>
        <v>56893600</v>
      </c>
    </row>
    <row r="8" spans="2:18" ht="14.25" x14ac:dyDescent="0.3">
      <c r="B8" s="5" t="s">
        <v>34</v>
      </c>
      <c r="C8" s="10">
        <v>1000000</v>
      </c>
      <c r="D8" s="10">
        <v>430000</v>
      </c>
      <c r="E8" s="10">
        <v>70000</v>
      </c>
      <c r="F8" s="10">
        <v>20000</v>
      </c>
      <c r="G8" s="10">
        <v>30000</v>
      </c>
      <c r="H8" s="10">
        <v>5000</v>
      </c>
      <c r="I8" s="10">
        <v>0</v>
      </c>
      <c r="J8" s="10">
        <f t="shared" si="0"/>
        <v>1555000</v>
      </c>
      <c r="K8" s="4"/>
      <c r="M8" s="30" t="s">
        <v>59</v>
      </c>
      <c r="N8" s="30"/>
      <c r="O8" s="30"/>
      <c r="P8" s="30"/>
      <c r="Q8" s="30"/>
      <c r="R8" s="30"/>
    </row>
    <row r="9" spans="2:18" x14ac:dyDescent="0.3">
      <c r="B9" s="5" t="s">
        <v>35</v>
      </c>
      <c r="C9" s="10">
        <v>150000</v>
      </c>
      <c r="D9" s="10">
        <v>60000</v>
      </c>
      <c r="E9" s="10">
        <v>10000</v>
      </c>
      <c r="F9" s="10">
        <v>5000</v>
      </c>
      <c r="G9" s="10">
        <v>0</v>
      </c>
      <c r="H9" s="10">
        <v>0</v>
      </c>
      <c r="I9" s="10">
        <v>0</v>
      </c>
      <c r="J9" s="10">
        <f t="shared" si="0"/>
        <v>225000</v>
      </c>
      <c r="K9" s="4"/>
      <c r="M9" s="13" t="s">
        <v>56</v>
      </c>
      <c r="N9" s="13" t="s">
        <v>22</v>
      </c>
      <c r="O9" s="13" t="s">
        <v>23</v>
      </c>
      <c r="P9" s="13" t="s">
        <v>25</v>
      </c>
      <c r="Q9" s="13" t="s">
        <v>28</v>
      </c>
      <c r="R9" s="13" t="s">
        <v>53</v>
      </c>
    </row>
    <row r="10" spans="2:18" x14ac:dyDescent="0.3">
      <c r="B10" s="5" t="s">
        <v>36</v>
      </c>
      <c r="C10" s="10">
        <v>0</v>
      </c>
      <c r="D10" s="10">
        <v>0</v>
      </c>
      <c r="E10" s="10">
        <v>0</v>
      </c>
      <c r="F10" s="10">
        <v>1350000</v>
      </c>
      <c r="G10" s="10">
        <v>0</v>
      </c>
      <c r="H10" s="10">
        <v>0</v>
      </c>
      <c r="I10" s="10">
        <v>0</v>
      </c>
      <c r="J10" s="10">
        <f t="shared" si="0"/>
        <v>1350000</v>
      </c>
      <c r="K10" s="4"/>
      <c r="M10" s="5" t="str">
        <f>$B80</f>
        <v>2023년 4월</v>
      </c>
      <c r="N10" s="12">
        <f>$C105</f>
        <v>10200000</v>
      </c>
      <c r="O10" s="12">
        <f>$D105</f>
        <v>5390000</v>
      </c>
      <c r="P10" s="12">
        <f>SUM($E105:$H105)</f>
        <v>4020000</v>
      </c>
      <c r="Q10" s="12">
        <f>$I105</f>
        <v>59000</v>
      </c>
      <c r="R10" s="12">
        <f>SUM(M10:Q10)</f>
        <v>19669000</v>
      </c>
    </row>
    <row r="11" spans="2:18" x14ac:dyDescent="0.3">
      <c r="B11" s="5" t="s">
        <v>37</v>
      </c>
      <c r="C11" s="10">
        <v>1650000</v>
      </c>
      <c r="D11" s="10">
        <v>350000</v>
      </c>
      <c r="E11" s="10">
        <v>120000</v>
      </c>
      <c r="F11" s="10">
        <v>30000</v>
      </c>
      <c r="G11" s="10">
        <v>0</v>
      </c>
      <c r="H11" s="10">
        <v>0</v>
      </c>
      <c r="I11" s="10">
        <v>0</v>
      </c>
      <c r="J11" s="10">
        <f t="shared" si="0"/>
        <v>2150000</v>
      </c>
      <c r="K11" s="4"/>
      <c r="M11" s="5" t="str">
        <f>$B106</f>
        <v>2023년 5월</v>
      </c>
      <c r="N11" s="12">
        <f>$C131</f>
        <v>10200000</v>
      </c>
      <c r="O11" s="12">
        <f>$D131</f>
        <v>5390000</v>
      </c>
      <c r="P11" s="12">
        <f>SUM($E131:$H131)</f>
        <v>4020000</v>
      </c>
      <c r="Q11" s="12">
        <f>$I131</f>
        <v>0</v>
      </c>
      <c r="R11" s="12">
        <f t="shared" ref="R11:R12" si="2">SUM(M11:Q11)</f>
        <v>19610000</v>
      </c>
    </row>
    <row r="12" spans="2:18" x14ac:dyDescent="0.3">
      <c r="B12" s="6" t="s">
        <v>38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f t="shared" si="0"/>
        <v>0</v>
      </c>
      <c r="K12" s="4"/>
      <c r="M12" s="5" t="str">
        <f>$B132</f>
        <v>2023년 6월</v>
      </c>
      <c r="N12" s="12">
        <f>$C157</f>
        <v>10200000</v>
      </c>
      <c r="O12" s="12">
        <f>$D157</f>
        <v>5390000</v>
      </c>
      <c r="P12" s="12">
        <f>SUM($E157:$H157)</f>
        <v>4020000</v>
      </c>
      <c r="Q12" s="12">
        <f>$I157</f>
        <v>0</v>
      </c>
      <c r="R12" s="12">
        <f t="shared" si="2"/>
        <v>19610000</v>
      </c>
    </row>
    <row r="13" spans="2:18" x14ac:dyDescent="0.3">
      <c r="B13" s="6" t="s">
        <v>39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0"/>
        <v>0</v>
      </c>
      <c r="K13" s="4"/>
      <c r="M13" s="14" t="s">
        <v>4</v>
      </c>
      <c r="N13" s="15">
        <f>SUM(N10:N12)</f>
        <v>30600000</v>
      </c>
      <c r="O13" s="15">
        <f>SUM(O10:O12)</f>
        <v>16170000</v>
      </c>
      <c r="P13" s="15">
        <f>SUM(P10:P12)</f>
        <v>12060000</v>
      </c>
      <c r="Q13" s="15">
        <f>SUM(Q10:Q12)</f>
        <v>59000</v>
      </c>
      <c r="R13" s="15">
        <f>SUM(R10:R12)</f>
        <v>58889000</v>
      </c>
    </row>
    <row r="14" spans="2:18" ht="14.25" x14ac:dyDescent="0.3">
      <c r="B14" s="6" t="s">
        <v>40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f t="shared" si="0"/>
        <v>0</v>
      </c>
      <c r="K14" s="4"/>
      <c r="M14" s="30" t="s">
        <v>57</v>
      </c>
      <c r="N14" s="30"/>
      <c r="O14" s="30"/>
      <c r="P14" s="30"/>
      <c r="Q14" s="30"/>
      <c r="R14" s="30"/>
    </row>
    <row r="15" spans="2:18" x14ac:dyDescent="0.3">
      <c r="B15" s="6" t="s">
        <v>41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f t="shared" si="0"/>
        <v>0</v>
      </c>
      <c r="K15" s="4"/>
      <c r="M15" s="13" t="s">
        <v>56</v>
      </c>
      <c r="N15" s="13" t="s">
        <v>22</v>
      </c>
      <c r="O15" s="13" t="s">
        <v>23</v>
      </c>
      <c r="P15" s="13" t="s">
        <v>25</v>
      </c>
      <c r="Q15" s="13" t="s">
        <v>28</v>
      </c>
      <c r="R15" s="13" t="s">
        <v>53</v>
      </c>
    </row>
    <row r="16" spans="2:18" x14ac:dyDescent="0.3">
      <c r="B16" s="6" t="s">
        <v>42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4"/>
      <c r="M16" s="5" t="str">
        <f>$B158</f>
        <v>2023년 7월</v>
      </c>
      <c r="N16" s="12">
        <f>$C183</f>
        <v>10200000</v>
      </c>
      <c r="O16" s="12">
        <f>$D183</f>
        <v>5390000</v>
      </c>
      <c r="P16" s="12">
        <f>SUM($E183:$H183)</f>
        <v>4020000</v>
      </c>
      <c r="Q16" s="12">
        <f>$I183</f>
        <v>0</v>
      </c>
      <c r="R16" s="12">
        <f>SUM(M16:Q16)</f>
        <v>19610000</v>
      </c>
    </row>
    <row r="17" spans="2:18" x14ac:dyDescent="0.3">
      <c r="B17" s="6" t="s">
        <v>43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  <c r="K17" s="4"/>
      <c r="M17" s="5" t="str">
        <f>$B184</f>
        <v>2023년 8월</v>
      </c>
      <c r="N17" s="12">
        <f>$C209</f>
        <v>10200000</v>
      </c>
      <c r="O17" s="12">
        <f>$D209</f>
        <v>5390000</v>
      </c>
      <c r="P17" s="12">
        <f>SUM($E209:$H209)</f>
        <v>4020000</v>
      </c>
      <c r="Q17" s="12">
        <f>$I209</f>
        <v>0</v>
      </c>
      <c r="R17" s="12">
        <f t="shared" ref="R17:R18" si="3">SUM(M17:Q17)</f>
        <v>19610000</v>
      </c>
    </row>
    <row r="18" spans="2:18" x14ac:dyDescent="0.3">
      <c r="B18" s="6" t="s">
        <v>44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0"/>
        <v>0</v>
      </c>
      <c r="K18" s="4"/>
      <c r="M18" s="5" t="str">
        <f>$B210</f>
        <v>2023년 9월</v>
      </c>
      <c r="N18" s="12">
        <f>$C235</f>
        <v>9870000</v>
      </c>
      <c r="O18" s="12">
        <f>$D235</f>
        <v>4290000</v>
      </c>
      <c r="P18" s="12">
        <f>SUM($E235:$H235)</f>
        <v>4040000</v>
      </c>
      <c r="Q18" s="12">
        <f>$I235</f>
        <v>0</v>
      </c>
      <c r="R18" s="12">
        <f t="shared" si="3"/>
        <v>18200000</v>
      </c>
    </row>
    <row r="19" spans="2:18" x14ac:dyDescent="0.3">
      <c r="B19" s="6" t="s">
        <v>45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f t="shared" si="0"/>
        <v>0</v>
      </c>
      <c r="K19" s="4"/>
      <c r="M19" s="14" t="s">
        <v>4</v>
      </c>
      <c r="N19" s="15">
        <f>SUM(N16:N18)</f>
        <v>30270000</v>
      </c>
      <c r="O19" s="15">
        <f>SUM(O16:O18)</f>
        <v>15070000</v>
      </c>
      <c r="P19" s="15">
        <f>SUM(P16:P18)</f>
        <v>12080000</v>
      </c>
      <c r="Q19" s="15">
        <f>SUM(Q16:Q18)</f>
        <v>0</v>
      </c>
      <c r="R19" s="15">
        <f>SUM(R16:R18)</f>
        <v>57420000</v>
      </c>
    </row>
    <row r="20" spans="2:18" ht="14.25" x14ac:dyDescent="0.3">
      <c r="B20" s="6" t="s">
        <v>46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  <c r="K20" s="4"/>
      <c r="M20" s="30" t="s">
        <v>58</v>
      </c>
      <c r="N20" s="30"/>
      <c r="O20" s="30"/>
      <c r="P20" s="30"/>
      <c r="Q20" s="30"/>
      <c r="R20" s="30"/>
    </row>
    <row r="21" spans="2:18" x14ac:dyDescent="0.3">
      <c r="B21" s="6" t="s">
        <v>47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f t="shared" si="0"/>
        <v>0</v>
      </c>
      <c r="K21" s="4"/>
      <c r="M21" s="13" t="s">
        <v>56</v>
      </c>
      <c r="N21" s="13" t="s">
        <v>22</v>
      </c>
      <c r="O21" s="13" t="s">
        <v>23</v>
      </c>
      <c r="P21" s="13" t="s">
        <v>25</v>
      </c>
      <c r="Q21" s="13" t="s">
        <v>28</v>
      </c>
      <c r="R21" s="13" t="s">
        <v>53</v>
      </c>
    </row>
    <row r="22" spans="2:18" x14ac:dyDescent="0.3">
      <c r="B22" s="6" t="s">
        <v>48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f t="shared" si="0"/>
        <v>0</v>
      </c>
      <c r="K22" s="4"/>
      <c r="M22" s="5" t="str">
        <f>$B236</f>
        <v>2023년 10월</v>
      </c>
      <c r="N22" s="12">
        <f>$C261</f>
        <v>10200000</v>
      </c>
      <c r="O22" s="12">
        <f>$D261</f>
        <v>5390000</v>
      </c>
      <c r="P22" s="12">
        <f>SUM($E261:$H261)</f>
        <v>4020000</v>
      </c>
      <c r="Q22" s="12">
        <f>$I261</f>
        <v>78000</v>
      </c>
      <c r="R22" s="12">
        <f>SUM(M22:Q22)</f>
        <v>19688000</v>
      </c>
    </row>
    <row r="23" spans="2:18" x14ac:dyDescent="0.3">
      <c r="B23" s="6" t="s">
        <v>49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f t="shared" si="0"/>
        <v>0</v>
      </c>
      <c r="K23" s="4"/>
      <c r="M23" s="5" t="str">
        <f>$B262</f>
        <v>2023년 11월</v>
      </c>
      <c r="N23" s="12">
        <f>$C287</f>
        <v>10200000</v>
      </c>
      <c r="O23" s="12">
        <f>$D287</f>
        <v>5390000</v>
      </c>
      <c r="P23" s="12">
        <f>SUM($E287:$H287)</f>
        <v>4020000</v>
      </c>
      <c r="Q23" s="12">
        <f>$I287</f>
        <v>36000</v>
      </c>
      <c r="R23" s="12">
        <f t="shared" ref="R23:R24" si="4">SUM(M23:Q23)</f>
        <v>19646000</v>
      </c>
    </row>
    <row r="24" spans="2:18" x14ac:dyDescent="0.3">
      <c r="B24" s="6" t="s">
        <v>50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f t="shared" si="0"/>
        <v>0</v>
      </c>
      <c r="K24" s="4"/>
      <c r="M24" s="5" t="str">
        <f>$B288</f>
        <v>2023년 12월</v>
      </c>
      <c r="N24" s="12">
        <f>$C313</f>
        <v>10200000</v>
      </c>
      <c r="O24" s="12">
        <f>$D313</f>
        <v>5390000</v>
      </c>
      <c r="P24" s="12">
        <f>SUM($E313:$H313)</f>
        <v>4020000</v>
      </c>
      <c r="Q24" s="12">
        <f>$I313</f>
        <v>0</v>
      </c>
      <c r="R24" s="12">
        <f t="shared" si="4"/>
        <v>19610000</v>
      </c>
    </row>
    <row r="25" spans="2:18" x14ac:dyDescent="0.3">
      <c r="B25" s="6" t="s">
        <v>51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f t="shared" si="0"/>
        <v>0</v>
      </c>
      <c r="K25" s="4"/>
      <c r="M25" s="14" t="s">
        <v>4</v>
      </c>
      <c r="N25" s="15">
        <f>SUM(N22:N24)</f>
        <v>30600000</v>
      </c>
      <c r="O25" s="15">
        <f>SUM(O22:O24)</f>
        <v>16170000</v>
      </c>
      <c r="P25" s="15">
        <f>SUM(P22:P24)</f>
        <v>12060000</v>
      </c>
      <c r="Q25" s="15">
        <f>SUM(Q22:Q24)</f>
        <v>114000</v>
      </c>
      <c r="R25" s="15">
        <f>SUM(R22:R24)</f>
        <v>58944000</v>
      </c>
    </row>
    <row r="26" spans="2:18" x14ac:dyDescent="0.3">
      <c r="B26" s="6" t="s">
        <v>52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f t="shared" si="0"/>
        <v>0</v>
      </c>
      <c r="K26" s="4"/>
    </row>
    <row r="27" spans="2:18" x14ac:dyDescent="0.3">
      <c r="B27" s="7" t="s">
        <v>53</v>
      </c>
      <c r="C27" s="11">
        <f t="shared" ref="C27:J27" si="5">SUM(C4:C26)</f>
        <v>11100000</v>
      </c>
      <c r="D27" s="11">
        <f t="shared" si="5"/>
        <v>5020000</v>
      </c>
      <c r="E27" s="11">
        <f t="shared" si="5"/>
        <v>1300000</v>
      </c>
      <c r="F27" s="11">
        <f t="shared" si="5"/>
        <v>2275000</v>
      </c>
      <c r="G27" s="11">
        <f t="shared" si="5"/>
        <v>140000</v>
      </c>
      <c r="H27" s="11">
        <f t="shared" si="5"/>
        <v>35000</v>
      </c>
      <c r="I27" s="11">
        <f t="shared" si="5"/>
        <v>36000</v>
      </c>
      <c r="J27" s="11">
        <f t="shared" si="5"/>
        <v>19906000</v>
      </c>
      <c r="K27" s="8"/>
    </row>
    <row r="28" spans="2:18" ht="22.5" customHeight="1" x14ac:dyDescent="0.3">
      <c r="B28" s="29" t="str">
        <f>_xlfn.CONCAT(매출자료합계표!$B$2,"년 2월")</f>
        <v>2023년 2월</v>
      </c>
      <c r="C28" s="29"/>
      <c r="D28" s="29"/>
      <c r="E28" s="29"/>
      <c r="F28" s="29"/>
      <c r="G28" s="29"/>
      <c r="H28" s="29"/>
      <c r="I28" s="29"/>
      <c r="J28" s="29"/>
      <c r="K28" s="29"/>
    </row>
    <row r="29" spans="2:18" x14ac:dyDescent="0.3">
      <c r="B29" s="9" t="s">
        <v>21</v>
      </c>
      <c r="C29" s="9" t="s">
        <v>22</v>
      </c>
      <c r="D29" s="9" t="s">
        <v>23</v>
      </c>
      <c r="E29" s="9" t="s">
        <v>24</v>
      </c>
      <c r="F29" s="9" t="s">
        <v>25</v>
      </c>
      <c r="G29" s="9" t="s">
        <v>26</v>
      </c>
      <c r="H29" s="9" t="s">
        <v>27</v>
      </c>
      <c r="I29" s="9" t="s">
        <v>28</v>
      </c>
      <c r="J29" s="9" t="s">
        <v>4</v>
      </c>
      <c r="K29" s="9" t="s">
        <v>29</v>
      </c>
    </row>
    <row r="30" spans="2:18" x14ac:dyDescent="0.3">
      <c r="B30" s="5" t="s">
        <v>30</v>
      </c>
      <c r="C30" s="10">
        <v>2300000</v>
      </c>
      <c r="D30" s="10">
        <v>1100000</v>
      </c>
      <c r="E30" s="10">
        <v>0</v>
      </c>
      <c r="F30" s="10">
        <v>80000</v>
      </c>
      <c r="G30" s="10">
        <v>0</v>
      </c>
      <c r="H30" s="10">
        <v>0</v>
      </c>
      <c r="I30" s="10">
        <v>0</v>
      </c>
      <c r="J30" s="10">
        <f>SUM(C30:I30)</f>
        <v>3480000</v>
      </c>
      <c r="K30" s="4"/>
    </row>
    <row r="31" spans="2:18" x14ac:dyDescent="0.3">
      <c r="B31" s="5" t="s">
        <v>31</v>
      </c>
      <c r="C31" s="10">
        <v>1800000</v>
      </c>
      <c r="D31" s="10">
        <v>1200000</v>
      </c>
      <c r="E31" s="10">
        <v>0</v>
      </c>
      <c r="F31" s="10">
        <v>360000</v>
      </c>
      <c r="G31" s="10">
        <v>0</v>
      </c>
      <c r="H31" s="10">
        <v>0</v>
      </c>
      <c r="I31" s="10">
        <v>0</v>
      </c>
      <c r="J31" s="10">
        <f t="shared" ref="J31:J52" si="6">SUM(C31:I31)</f>
        <v>3360000</v>
      </c>
      <c r="K31" s="4"/>
    </row>
    <row r="32" spans="2:18" x14ac:dyDescent="0.3">
      <c r="B32" s="5" t="s">
        <v>33</v>
      </c>
      <c r="C32" s="10">
        <v>1500000</v>
      </c>
      <c r="D32" s="10">
        <v>630000</v>
      </c>
      <c r="E32" s="10">
        <v>350000</v>
      </c>
      <c r="F32" s="10">
        <v>50000</v>
      </c>
      <c r="G32" s="10">
        <v>60000</v>
      </c>
      <c r="H32" s="10">
        <v>0</v>
      </c>
      <c r="I32" s="10">
        <v>55600</v>
      </c>
      <c r="J32" s="10">
        <f t="shared" si="6"/>
        <v>2645600</v>
      </c>
      <c r="K32" s="4"/>
    </row>
    <row r="33" spans="2:11" x14ac:dyDescent="0.3">
      <c r="B33" s="5" t="s">
        <v>32</v>
      </c>
      <c r="C33" s="10">
        <v>1200000</v>
      </c>
      <c r="D33" s="10">
        <v>600000</v>
      </c>
      <c r="E33" s="10">
        <v>450000</v>
      </c>
      <c r="F33" s="10">
        <v>150000</v>
      </c>
      <c r="G33" s="10">
        <v>85000</v>
      </c>
      <c r="H33" s="10">
        <v>65000</v>
      </c>
      <c r="I33" s="10">
        <v>0</v>
      </c>
      <c r="J33" s="10">
        <f t="shared" si="6"/>
        <v>2550000</v>
      </c>
      <c r="K33" s="4"/>
    </row>
    <row r="34" spans="2:11" x14ac:dyDescent="0.3">
      <c r="B34" s="5" t="s">
        <v>34</v>
      </c>
      <c r="C34" s="10">
        <v>1000000</v>
      </c>
      <c r="D34" s="10">
        <v>430000</v>
      </c>
      <c r="E34" s="10">
        <v>70000</v>
      </c>
      <c r="F34" s="10">
        <v>20000</v>
      </c>
      <c r="G34" s="10">
        <v>30000</v>
      </c>
      <c r="H34" s="10">
        <v>5000</v>
      </c>
      <c r="I34" s="10">
        <v>0</v>
      </c>
      <c r="J34" s="10">
        <f t="shared" si="6"/>
        <v>1555000</v>
      </c>
      <c r="K34" s="4"/>
    </row>
    <row r="35" spans="2:11" x14ac:dyDescent="0.3">
      <c r="B35" s="5" t="s">
        <v>35</v>
      </c>
      <c r="C35" s="10">
        <v>150000</v>
      </c>
      <c r="D35" s="10">
        <v>60000</v>
      </c>
      <c r="E35" s="10">
        <v>10000</v>
      </c>
      <c r="F35" s="10">
        <v>5000</v>
      </c>
      <c r="G35" s="10">
        <v>0</v>
      </c>
      <c r="H35" s="10">
        <v>0</v>
      </c>
      <c r="I35" s="10">
        <v>0</v>
      </c>
      <c r="J35" s="10">
        <f t="shared" si="6"/>
        <v>225000</v>
      </c>
      <c r="K35" s="4"/>
    </row>
    <row r="36" spans="2:11" x14ac:dyDescent="0.3">
      <c r="B36" s="5" t="s">
        <v>36</v>
      </c>
      <c r="C36" s="10">
        <v>0</v>
      </c>
      <c r="D36" s="10">
        <v>0</v>
      </c>
      <c r="E36" s="10">
        <v>0</v>
      </c>
      <c r="F36" s="10">
        <v>1350000</v>
      </c>
      <c r="G36" s="10">
        <v>0</v>
      </c>
      <c r="H36" s="10">
        <v>0</v>
      </c>
      <c r="I36" s="10">
        <v>0</v>
      </c>
      <c r="J36" s="10">
        <f t="shared" si="6"/>
        <v>1350000</v>
      </c>
      <c r="K36" s="4"/>
    </row>
    <row r="37" spans="2:11" x14ac:dyDescent="0.3">
      <c r="B37" s="5" t="s">
        <v>37</v>
      </c>
      <c r="C37" s="10">
        <v>1650000</v>
      </c>
      <c r="D37" s="10">
        <v>350000</v>
      </c>
      <c r="E37" s="10">
        <v>120000</v>
      </c>
      <c r="F37" s="10">
        <v>30000</v>
      </c>
      <c r="G37" s="10">
        <v>0</v>
      </c>
      <c r="H37" s="10">
        <v>0</v>
      </c>
      <c r="I37" s="10">
        <v>0</v>
      </c>
      <c r="J37" s="10">
        <f t="shared" si="6"/>
        <v>2150000</v>
      </c>
      <c r="K37" s="4"/>
    </row>
    <row r="38" spans="2:11" x14ac:dyDescent="0.3">
      <c r="B38" s="6" t="s">
        <v>38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f t="shared" si="6"/>
        <v>0</v>
      </c>
      <c r="K38" s="4"/>
    </row>
    <row r="39" spans="2:11" x14ac:dyDescent="0.3">
      <c r="B39" s="6" t="s">
        <v>39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f t="shared" si="6"/>
        <v>0</v>
      </c>
      <c r="K39" s="4"/>
    </row>
    <row r="40" spans="2:11" x14ac:dyDescent="0.3">
      <c r="B40" s="6" t="s">
        <v>40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f t="shared" si="6"/>
        <v>0</v>
      </c>
      <c r="K40" s="4"/>
    </row>
    <row r="41" spans="2:11" x14ac:dyDescent="0.3">
      <c r="B41" s="6" t="s">
        <v>41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f t="shared" si="6"/>
        <v>0</v>
      </c>
      <c r="K41" s="4"/>
    </row>
    <row r="42" spans="2:11" x14ac:dyDescent="0.3">
      <c r="B42" s="6" t="s">
        <v>42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f t="shared" si="6"/>
        <v>0</v>
      </c>
      <c r="K42" s="4"/>
    </row>
    <row r="43" spans="2:11" x14ac:dyDescent="0.3">
      <c r="B43" s="6" t="s">
        <v>43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f t="shared" si="6"/>
        <v>0</v>
      </c>
      <c r="K43" s="4"/>
    </row>
    <row r="44" spans="2:11" x14ac:dyDescent="0.3">
      <c r="B44" s="6" t="s">
        <v>44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f t="shared" si="6"/>
        <v>0</v>
      </c>
      <c r="K44" s="4"/>
    </row>
    <row r="45" spans="2:11" x14ac:dyDescent="0.3">
      <c r="B45" s="6" t="s">
        <v>45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f t="shared" si="6"/>
        <v>0</v>
      </c>
      <c r="K45" s="4"/>
    </row>
    <row r="46" spans="2:11" x14ac:dyDescent="0.3">
      <c r="B46" s="6" t="s">
        <v>46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f t="shared" si="6"/>
        <v>0</v>
      </c>
      <c r="K46" s="4"/>
    </row>
    <row r="47" spans="2:11" x14ac:dyDescent="0.3">
      <c r="B47" s="6" t="s">
        <v>47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f t="shared" si="6"/>
        <v>0</v>
      </c>
      <c r="K47" s="4"/>
    </row>
    <row r="48" spans="2:11" x14ac:dyDescent="0.3">
      <c r="B48" s="6" t="s">
        <v>48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f t="shared" si="6"/>
        <v>0</v>
      </c>
      <c r="K48" s="4"/>
    </row>
    <row r="49" spans="2:11" x14ac:dyDescent="0.3">
      <c r="B49" s="6" t="s">
        <v>49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f t="shared" si="6"/>
        <v>0</v>
      </c>
      <c r="K49" s="4"/>
    </row>
    <row r="50" spans="2:11" x14ac:dyDescent="0.3">
      <c r="B50" s="6" t="s">
        <v>50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f t="shared" si="6"/>
        <v>0</v>
      </c>
      <c r="K50" s="4"/>
    </row>
    <row r="51" spans="2:11" x14ac:dyDescent="0.3">
      <c r="B51" s="6" t="s">
        <v>51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f t="shared" si="6"/>
        <v>0</v>
      </c>
      <c r="K51" s="4"/>
    </row>
    <row r="52" spans="2:11" x14ac:dyDescent="0.3">
      <c r="B52" s="6" t="s">
        <v>52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f t="shared" si="6"/>
        <v>0</v>
      </c>
      <c r="K52" s="4"/>
    </row>
    <row r="53" spans="2:11" x14ac:dyDescent="0.3">
      <c r="B53" s="7" t="s">
        <v>53</v>
      </c>
      <c r="C53" s="11">
        <f t="shared" ref="C53:J53" si="7">SUM(C30:C52)</f>
        <v>9600000</v>
      </c>
      <c r="D53" s="11">
        <f t="shared" si="7"/>
        <v>4370000</v>
      </c>
      <c r="E53" s="11">
        <f t="shared" si="7"/>
        <v>1000000</v>
      </c>
      <c r="F53" s="11">
        <f t="shared" si="7"/>
        <v>2045000</v>
      </c>
      <c r="G53" s="11">
        <f t="shared" si="7"/>
        <v>175000</v>
      </c>
      <c r="H53" s="11">
        <f t="shared" si="7"/>
        <v>70000</v>
      </c>
      <c r="I53" s="11">
        <f t="shared" si="7"/>
        <v>55600</v>
      </c>
      <c r="J53" s="11">
        <f t="shared" si="7"/>
        <v>17315600</v>
      </c>
      <c r="K53" s="8"/>
    </row>
    <row r="54" spans="2:11" ht="22.5" customHeight="1" x14ac:dyDescent="0.3">
      <c r="B54" s="29" t="str">
        <f>_xlfn.CONCAT(매출자료합계표!$B$2,"년 3월")</f>
        <v>2023년 3월</v>
      </c>
      <c r="C54" s="29"/>
      <c r="D54" s="29"/>
      <c r="E54" s="29"/>
      <c r="F54" s="29"/>
      <c r="G54" s="29"/>
      <c r="H54" s="29"/>
      <c r="I54" s="29"/>
      <c r="J54" s="29"/>
      <c r="K54" s="29"/>
    </row>
    <row r="55" spans="2:11" x14ac:dyDescent="0.3">
      <c r="B55" s="9" t="s">
        <v>21</v>
      </c>
      <c r="C55" s="9" t="s">
        <v>22</v>
      </c>
      <c r="D55" s="9" t="s">
        <v>23</v>
      </c>
      <c r="E55" s="9" t="s">
        <v>24</v>
      </c>
      <c r="F55" s="9" t="s">
        <v>25</v>
      </c>
      <c r="G55" s="9" t="s">
        <v>26</v>
      </c>
      <c r="H55" s="9" t="s">
        <v>27</v>
      </c>
      <c r="I55" s="9" t="s">
        <v>28</v>
      </c>
      <c r="J55" s="9" t="s">
        <v>4</v>
      </c>
      <c r="K55" s="9" t="s">
        <v>29</v>
      </c>
    </row>
    <row r="56" spans="2:11" x14ac:dyDescent="0.3">
      <c r="B56" s="5" t="s">
        <v>30</v>
      </c>
      <c r="C56" s="10">
        <v>1000000</v>
      </c>
      <c r="D56" s="10">
        <v>430000</v>
      </c>
      <c r="E56" s="10">
        <v>0</v>
      </c>
      <c r="F56" s="10">
        <v>20000</v>
      </c>
      <c r="G56" s="10">
        <v>0</v>
      </c>
      <c r="H56" s="10">
        <v>0</v>
      </c>
      <c r="I56" s="10">
        <v>0</v>
      </c>
      <c r="J56" s="10">
        <f>SUM(C56:I56)</f>
        <v>1450000</v>
      </c>
      <c r="K56" s="4"/>
    </row>
    <row r="57" spans="2:11" x14ac:dyDescent="0.3">
      <c r="B57" s="5" t="s">
        <v>31</v>
      </c>
      <c r="C57" s="10">
        <v>2000000</v>
      </c>
      <c r="D57" s="10">
        <v>750000</v>
      </c>
      <c r="E57" s="10">
        <v>0</v>
      </c>
      <c r="F57" s="10">
        <v>450000</v>
      </c>
      <c r="G57" s="10">
        <v>0</v>
      </c>
      <c r="H57" s="10">
        <v>0</v>
      </c>
      <c r="I57" s="10">
        <v>0</v>
      </c>
      <c r="J57" s="10">
        <f t="shared" ref="J57:J78" si="8">SUM(C57:I57)</f>
        <v>3200000</v>
      </c>
      <c r="K57" s="4"/>
    </row>
    <row r="58" spans="2:11" x14ac:dyDescent="0.3">
      <c r="B58" s="5" t="s">
        <v>33</v>
      </c>
      <c r="C58" s="10">
        <v>1800000</v>
      </c>
      <c r="D58" s="10">
        <v>1300000</v>
      </c>
      <c r="E58" s="10">
        <v>750000</v>
      </c>
      <c r="F58" s="10">
        <v>50000</v>
      </c>
      <c r="G58" s="10">
        <v>60000</v>
      </c>
      <c r="H58" s="10">
        <v>0</v>
      </c>
      <c r="I58" s="10">
        <v>25000</v>
      </c>
      <c r="J58" s="10">
        <f t="shared" si="8"/>
        <v>3985000</v>
      </c>
      <c r="K58" s="4"/>
    </row>
    <row r="59" spans="2:11" x14ac:dyDescent="0.3">
      <c r="B59" s="5" t="s">
        <v>32</v>
      </c>
      <c r="C59" s="10">
        <v>1800000</v>
      </c>
      <c r="D59" s="10">
        <v>1300000</v>
      </c>
      <c r="E59" s="10">
        <v>750000</v>
      </c>
      <c r="F59" s="10">
        <v>220000</v>
      </c>
      <c r="G59" s="10">
        <v>50000</v>
      </c>
      <c r="H59" s="10">
        <v>30000</v>
      </c>
      <c r="I59" s="10">
        <v>37000</v>
      </c>
      <c r="J59" s="10">
        <f t="shared" si="8"/>
        <v>4187000</v>
      </c>
      <c r="K59" s="4"/>
    </row>
    <row r="60" spans="2:11" x14ac:dyDescent="0.3">
      <c r="B60" s="5" t="s">
        <v>34</v>
      </c>
      <c r="C60" s="10">
        <v>1800000</v>
      </c>
      <c r="D60" s="10">
        <v>1200000</v>
      </c>
      <c r="E60" s="10">
        <v>70000</v>
      </c>
      <c r="F60" s="10">
        <v>20000</v>
      </c>
      <c r="G60" s="10">
        <v>30000</v>
      </c>
      <c r="H60" s="10">
        <v>5000</v>
      </c>
      <c r="I60" s="10">
        <v>0</v>
      </c>
      <c r="J60" s="10">
        <f t="shared" si="8"/>
        <v>3125000</v>
      </c>
      <c r="K60" s="4"/>
    </row>
    <row r="61" spans="2:11" x14ac:dyDescent="0.3">
      <c r="B61" s="5" t="s">
        <v>35</v>
      </c>
      <c r="C61" s="10">
        <v>150000</v>
      </c>
      <c r="D61" s="10">
        <v>60000</v>
      </c>
      <c r="E61" s="10">
        <v>10000</v>
      </c>
      <c r="F61" s="10">
        <v>5000</v>
      </c>
      <c r="G61" s="10">
        <v>0</v>
      </c>
      <c r="H61" s="10">
        <v>0</v>
      </c>
      <c r="I61" s="10">
        <v>0</v>
      </c>
      <c r="J61" s="10">
        <f t="shared" si="8"/>
        <v>225000</v>
      </c>
      <c r="K61" s="4"/>
    </row>
    <row r="62" spans="2:11" x14ac:dyDescent="0.3">
      <c r="B62" s="5" t="s">
        <v>36</v>
      </c>
      <c r="C62" s="10">
        <v>0</v>
      </c>
      <c r="D62" s="10">
        <v>0</v>
      </c>
      <c r="E62" s="10">
        <v>0</v>
      </c>
      <c r="F62" s="10">
        <v>1350000</v>
      </c>
      <c r="G62" s="10">
        <v>0</v>
      </c>
      <c r="H62" s="10">
        <v>0</v>
      </c>
      <c r="I62" s="10">
        <v>0</v>
      </c>
      <c r="J62" s="10">
        <f t="shared" si="8"/>
        <v>1350000</v>
      </c>
      <c r="K62" s="4"/>
    </row>
    <row r="63" spans="2:11" x14ac:dyDescent="0.3">
      <c r="B63" s="5" t="s">
        <v>37</v>
      </c>
      <c r="C63" s="10">
        <v>1650000</v>
      </c>
      <c r="D63" s="10">
        <v>350000</v>
      </c>
      <c r="E63" s="10">
        <v>120000</v>
      </c>
      <c r="F63" s="10">
        <v>30000</v>
      </c>
      <c r="G63" s="10">
        <v>0</v>
      </c>
      <c r="H63" s="10">
        <v>0</v>
      </c>
      <c r="I63" s="10">
        <v>0</v>
      </c>
      <c r="J63" s="10">
        <f t="shared" si="8"/>
        <v>2150000</v>
      </c>
      <c r="K63" s="4"/>
    </row>
    <row r="64" spans="2:11" x14ac:dyDescent="0.3">
      <c r="B64" s="6" t="s">
        <v>38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f t="shared" si="8"/>
        <v>0</v>
      </c>
      <c r="K64" s="4"/>
    </row>
    <row r="65" spans="2:11" x14ac:dyDescent="0.3">
      <c r="B65" s="6" t="s">
        <v>39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f t="shared" si="8"/>
        <v>0</v>
      </c>
      <c r="K65" s="4"/>
    </row>
    <row r="66" spans="2:11" x14ac:dyDescent="0.3">
      <c r="B66" s="6" t="s">
        <v>40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f t="shared" si="8"/>
        <v>0</v>
      </c>
      <c r="K66" s="4"/>
    </row>
    <row r="67" spans="2:11" x14ac:dyDescent="0.3">
      <c r="B67" s="6" t="s">
        <v>41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f t="shared" si="8"/>
        <v>0</v>
      </c>
      <c r="K67" s="4"/>
    </row>
    <row r="68" spans="2:11" x14ac:dyDescent="0.3">
      <c r="B68" s="6" t="s">
        <v>42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f t="shared" si="8"/>
        <v>0</v>
      </c>
      <c r="K68" s="4"/>
    </row>
    <row r="69" spans="2:11" x14ac:dyDescent="0.3">
      <c r="B69" s="6" t="s">
        <v>43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f t="shared" si="8"/>
        <v>0</v>
      </c>
      <c r="K69" s="4"/>
    </row>
    <row r="70" spans="2:11" x14ac:dyDescent="0.3">
      <c r="B70" s="6" t="s">
        <v>44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f t="shared" si="8"/>
        <v>0</v>
      </c>
      <c r="K70" s="4"/>
    </row>
    <row r="71" spans="2:11" x14ac:dyDescent="0.3">
      <c r="B71" s="6" t="s">
        <v>45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f t="shared" si="8"/>
        <v>0</v>
      </c>
      <c r="K71" s="4"/>
    </row>
    <row r="72" spans="2:11" x14ac:dyDescent="0.3">
      <c r="B72" s="6" t="s">
        <v>46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f t="shared" si="8"/>
        <v>0</v>
      </c>
      <c r="K72" s="4"/>
    </row>
    <row r="73" spans="2:11" x14ac:dyDescent="0.3">
      <c r="B73" s="6" t="s">
        <v>47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f t="shared" si="8"/>
        <v>0</v>
      </c>
      <c r="K73" s="4"/>
    </row>
    <row r="74" spans="2:11" x14ac:dyDescent="0.3">
      <c r="B74" s="6" t="s">
        <v>48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f t="shared" si="8"/>
        <v>0</v>
      </c>
      <c r="K74" s="4"/>
    </row>
    <row r="75" spans="2:11" x14ac:dyDescent="0.3">
      <c r="B75" s="6" t="s">
        <v>49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f t="shared" si="8"/>
        <v>0</v>
      </c>
      <c r="K75" s="4"/>
    </row>
    <row r="76" spans="2:11" x14ac:dyDescent="0.3">
      <c r="B76" s="6" t="s">
        <v>50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f t="shared" si="8"/>
        <v>0</v>
      </c>
      <c r="K76" s="4"/>
    </row>
    <row r="77" spans="2:11" x14ac:dyDescent="0.3">
      <c r="B77" s="6" t="s">
        <v>51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f t="shared" si="8"/>
        <v>0</v>
      </c>
      <c r="K77" s="4"/>
    </row>
    <row r="78" spans="2:11" x14ac:dyDescent="0.3">
      <c r="B78" s="6" t="s">
        <v>52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f t="shared" si="8"/>
        <v>0</v>
      </c>
      <c r="K78" s="4"/>
    </row>
    <row r="79" spans="2:11" x14ac:dyDescent="0.3">
      <c r="B79" s="7" t="s">
        <v>53</v>
      </c>
      <c r="C79" s="11">
        <f t="shared" ref="C79:J79" si="9">SUM(C56:C78)</f>
        <v>10200000</v>
      </c>
      <c r="D79" s="11">
        <f t="shared" si="9"/>
        <v>5390000</v>
      </c>
      <c r="E79" s="11">
        <f t="shared" si="9"/>
        <v>1700000</v>
      </c>
      <c r="F79" s="11">
        <f t="shared" si="9"/>
        <v>2145000</v>
      </c>
      <c r="G79" s="11">
        <f t="shared" si="9"/>
        <v>140000</v>
      </c>
      <c r="H79" s="11">
        <f t="shared" si="9"/>
        <v>35000</v>
      </c>
      <c r="I79" s="11">
        <f t="shared" si="9"/>
        <v>62000</v>
      </c>
      <c r="J79" s="11">
        <f t="shared" si="9"/>
        <v>19672000</v>
      </c>
      <c r="K79" s="8"/>
    </row>
    <row r="80" spans="2:11" ht="22.5" customHeight="1" x14ac:dyDescent="0.3">
      <c r="B80" s="29" t="str">
        <f>_xlfn.CONCAT(매출자료합계표!$B$2,"년 4월")</f>
        <v>2023년 4월</v>
      </c>
      <c r="C80" s="29"/>
      <c r="D80" s="29"/>
      <c r="E80" s="29"/>
      <c r="F80" s="29"/>
      <c r="G80" s="29"/>
      <c r="H80" s="29"/>
      <c r="I80" s="29"/>
      <c r="J80" s="29"/>
      <c r="K80" s="29"/>
    </row>
    <row r="81" spans="2:11" x14ac:dyDescent="0.3">
      <c r="B81" s="9" t="s">
        <v>21</v>
      </c>
      <c r="C81" s="9" t="s">
        <v>22</v>
      </c>
      <c r="D81" s="9" t="s">
        <v>23</v>
      </c>
      <c r="E81" s="9" t="s">
        <v>24</v>
      </c>
      <c r="F81" s="9" t="s">
        <v>25</v>
      </c>
      <c r="G81" s="9" t="s">
        <v>26</v>
      </c>
      <c r="H81" s="9" t="s">
        <v>27</v>
      </c>
      <c r="I81" s="9" t="s">
        <v>28</v>
      </c>
      <c r="J81" s="9" t="s">
        <v>4</v>
      </c>
      <c r="K81" s="9" t="s">
        <v>29</v>
      </c>
    </row>
    <row r="82" spans="2:11" x14ac:dyDescent="0.3">
      <c r="B82" s="5" t="s">
        <v>30</v>
      </c>
      <c r="C82" s="10">
        <v>1000000</v>
      </c>
      <c r="D82" s="10">
        <v>430000</v>
      </c>
      <c r="E82" s="10">
        <v>0</v>
      </c>
      <c r="F82" s="10">
        <v>20000</v>
      </c>
      <c r="G82" s="10">
        <v>0</v>
      </c>
      <c r="H82" s="10">
        <v>0</v>
      </c>
      <c r="I82" s="10">
        <v>0</v>
      </c>
      <c r="J82" s="10">
        <f>SUM(C82:I82)</f>
        <v>1450000</v>
      </c>
      <c r="K82" s="4"/>
    </row>
    <row r="83" spans="2:11" x14ac:dyDescent="0.3">
      <c r="B83" s="5" t="s">
        <v>31</v>
      </c>
      <c r="C83" s="10">
        <v>2000000</v>
      </c>
      <c r="D83" s="10">
        <v>750000</v>
      </c>
      <c r="E83" s="10">
        <v>0</v>
      </c>
      <c r="F83" s="10">
        <v>450000</v>
      </c>
      <c r="G83" s="10">
        <v>0</v>
      </c>
      <c r="H83" s="10">
        <v>0</v>
      </c>
      <c r="I83" s="10">
        <v>0</v>
      </c>
      <c r="J83" s="10">
        <f t="shared" ref="J83:J104" si="10">SUM(C83:I83)</f>
        <v>3200000</v>
      </c>
      <c r="K83" s="4"/>
    </row>
    <row r="84" spans="2:11" x14ac:dyDescent="0.3">
      <c r="B84" s="5" t="s">
        <v>33</v>
      </c>
      <c r="C84" s="10">
        <v>1800000</v>
      </c>
      <c r="D84" s="10">
        <v>1300000</v>
      </c>
      <c r="E84" s="10">
        <v>750000</v>
      </c>
      <c r="F84" s="10">
        <v>50000</v>
      </c>
      <c r="G84" s="10">
        <v>60000</v>
      </c>
      <c r="H84" s="10">
        <v>0</v>
      </c>
      <c r="I84" s="10">
        <v>0</v>
      </c>
      <c r="J84" s="10">
        <f t="shared" si="10"/>
        <v>3960000</v>
      </c>
      <c r="K84" s="4"/>
    </row>
    <row r="85" spans="2:11" x14ac:dyDescent="0.3">
      <c r="B85" s="5" t="s">
        <v>32</v>
      </c>
      <c r="C85" s="10">
        <v>1800000</v>
      </c>
      <c r="D85" s="10">
        <v>1300000</v>
      </c>
      <c r="E85" s="10">
        <v>750000</v>
      </c>
      <c r="F85" s="10">
        <v>220000</v>
      </c>
      <c r="G85" s="10">
        <v>50000</v>
      </c>
      <c r="H85" s="10">
        <v>30000</v>
      </c>
      <c r="I85" s="10">
        <v>59000</v>
      </c>
      <c r="J85" s="10">
        <f t="shared" si="10"/>
        <v>4209000</v>
      </c>
      <c r="K85" s="4"/>
    </row>
    <row r="86" spans="2:11" x14ac:dyDescent="0.3">
      <c r="B86" s="5" t="s">
        <v>34</v>
      </c>
      <c r="C86" s="10">
        <v>1800000</v>
      </c>
      <c r="D86" s="10">
        <v>1200000</v>
      </c>
      <c r="E86" s="10">
        <v>70000</v>
      </c>
      <c r="F86" s="10">
        <v>20000</v>
      </c>
      <c r="G86" s="10">
        <v>30000</v>
      </c>
      <c r="H86" s="10">
        <v>5000</v>
      </c>
      <c r="I86" s="10">
        <v>0</v>
      </c>
      <c r="J86" s="10">
        <f t="shared" si="10"/>
        <v>3125000</v>
      </c>
      <c r="K86" s="4"/>
    </row>
    <row r="87" spans="2:11" x14ac:dyDescent="0.3">
      <c r="B87" s="5" t="s">
        <v>35</v>
      </c>
      <c r="C87" s="10">
        <v>150000</v>
      </c>
      <c r="D87" s="10">
        <v>60000</v>
      </c>
      <c r="E87" s="10">
        <v>10000</v>
      </c>
      <c r="F87" s="10">
        <v>5000</v>
      </c>
      <c r="G87" s="10">
        <v>0</v>
      </c>
      <c r="H87" s="10">
        <v>0</v>
      </c>
      <c r="I87" s="10">
        <v>0</v>
      </c>
      <c r="J87" s="10">
        <f t="shared" si="10"/>
        <v>225000</v>
      </c>
      <c r="K87" s="4"/>
    </row>
    <row r="88" spans="2:11" x14ac:dyDescent="0.3">
      <c r="B88" s="5" t="s">
        <v>36</v>
      </c>
      <c r="C88" s="10">
        <v>0</v>
      </c>
      <c r="D88" s="10">
        <v>0</v>
      </c>
      <c r="E88" s="10">
        <v>0</v>
      </c>
      <c r="F88" s="10">
        <v>1350000</v>
      </c>
      <c r="G88" s="10">
        <v>0</v>
      </c>
      <c r="H88" s="10">
        <v>0</v>
      </c>
      <c r="I88" s="10">
        <v>0</v>
      </c>
      <c r="J88" s="10">
        <f t="shared" si="10"/>
        <v>1350000</v>
      </c>
      <c r="K88" s="4"/>
    </row>
    <row r="89" spans="2:11" x14ac:dyDescent="0.3">
      <c r="B89" s="5" t="s">
        <v>37</v>
      </c>
      <c r="C89" s="10">
        <v>1650000</v>
      </c>
      <c r="D89" s="10">
        <v>350000</v>
      </c>
      <c r="E89" s="10">
        <v>120000</v>
      </c>
      <c r="F89" s="10">
        <v>30000</v>
      </c>
      <c r="G89" s="10">
        <v>0</v>
      </c>
      <c r="H89" s="10">
        <v>0</v>
      </c>
      <c r="I89" s="10">
        <v>0</v>
      </c>
      <c r="J89" s="10">
        <f t="shared" si="10"/>
        <v>2150000</v>
      </c>
      <c r="K89" s="4"/>
    </row>
    <row r="90" spans="2:11" x14ac:dyDescent="0.3">
      <c r="B90" s="6" t="s">
        <v>38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f t="shared" si="10"/>
        <v>0</v>
      </c>
      <c r="K90" s="4"/>
    </row>
    <row r="91" spans="2:11" x14ac:dyDescent="0.3">
      <c r="B91" s="6" t="s">
        <v>39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f t="shared" si="10"/>
        <v>0</v>
      </c>
      <c r="K91" s="4"/>
    </row>
    <row r="92" spans="2:11" x14ac:dyDescent="0.3">
      <c r="B92" s="6" t="s">
        <v>40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f t="shared" si="10"/>
        <v>0</v>
      </c>
      <c r="K92" s="4"/>
    </row>
    <row r="93" spans="2:11" x14ac:dyDescent="0.3">
      <c r="B93" s="6" t="s">
        <v>41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f t="shared" si="10"/>
        <v>0</v>
      </c>
      <c r="K93" s="4"/>
    </row>
    <row r="94" spans="2:11" x14ac:dyDescent="0.3">
      <c r="B94" s="6" t="s">
        <v>42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f t="shared" si="10"/>
        <v>0</v>
      </c>
      <c r="K94" s="4"/>
    </row>
    <row r="95" spans="2:11" x14ac:dyDescent="0.3">
      <c r="B95" s="6" t="s">
        <v>43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f t="shared" si="10"/>
        <v>0</v>
      </c>
      <c r="K95" s="4"/>
    </row>
    <row r="96" spans="2:11" x14ac:dyDescent="0.3">
      <c r="B96" s="6" t="s">
        <v>44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f t="shared" si="10"/>
        <v>0</v>
      </c>
      <c r="K96" s="4"/>
    </row>
    <row r="97" spans="2:11" x14ac:dyDescent="0.3">
      <c r="B97" s="6" t="s">
        <v>45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f t="shared" si="10"/>
        <v>0</v>
      </c>
      <c r="K97" s="4"/>
    </row>
    <row r="98" spans="2:11" x14ac:dyDescent="0.3">
      <c r="B98" s="6" t="s">
        <v>46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f t="shared" si="10"/>
        <v>0</v>
      </c>
      <c r="K98" s="4"/>
    </row>
    <row r="99" spans="2:11" x14ac:dyDescent="0.3">
      <c r="B99" s="6" t="s">
        <v>47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f t="shared" si="10"/>
        <v>0</v>
      </c>
      <c r="K99" s="4"/>
    </row>
    <row r="100" spans="2:11" x14ac:dyDescent="0.3">
      <c r="B100" s="6" t="s">
        <v>48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f t="shared" si="10"/>
        <v>0</v>
      </c>
      <c r="K100" s="4"/>
    </row>
    <row r="101" spans="2:11" x14ac:dyDescent="0.3">
      <c r="B101" s="6" t="s">
        <v>49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f t="shared" si="10"/>
        <v>0</v>
      </c>
      <c r="K101" s="4"/>
    </row>
    <row r="102" spans="2:11" x14ac:dyDescent="0.3">
      <c r="B102" s="6" t="s">
        <v>50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f t="shared" si="10"/>
        <v>0</v>
      </c>
      <c r="K102" s="4"/>
    </row>
    <row r="103" spans="2:11" x14ac:dyDescent="0.3">
      <c r="B103" s="6" t="s">
        <v>51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f t="shared" si="10"/>
        <v>0</v>
      </c>
      <c r="K103" s="4"/>
    </row>
    <row r="104" spans="2:11" x14ac:dyDescent="0.3">
      <c r="B104" s="6" t="s">
        <v>52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f t="shared" si="10"/>
        <v>0</v>
      </c>
      <c r="K104" s="4"/>
    </row>
    <row r="105" spans="2:11" x14ac:dyDescent="0.3">
      <c r="B105" s="7" t="s">
        <v>53</v>
      </c>
      <c r="C105" s="11">
        <f t="shared" ref="C105:J105" si="11">SUM(C82:C104)</f>
        <v>10200000</v>
      </c>
      <c r="D105" s="11">
        <f t="shared" si="11"/>
        <v>5390000</v>
      </c>
      <c r="E105" s="11">
        <f t="shared" si="11"/>
        <v>1700000</v>
      </c>
      <c r="F105" s="11">
        <f t="shared" si="11"/>
        <v>2145000</v>
      </c>
      <c r="G105" s="11">
        <f t="shared" si="11"/>
        <v>140000</v>
      </c>
      <c r="H105" s="11">
        <f t="shared" si="11"/>
        <v>35000</v>
      </c>
      <c r="I105" s="11">
        <f t="shared" si="11"/>
        <v>59000</v>
      </c>
      <c r="J105" s="11">
        <f t="shared" si="11"/>
        <v>19669000</v>
      </c>
      <c r="K105" s="8"/>
    </row>
    <row r="106" spans="2:11" ht="22.5" customHeight="1" x14ac:dyDescent="0.3">
      <c r="B106" s="29" t="str">
        <f>_xlfn.CONCAT(매출자료합계표!$B$2,"년 5월")</f>
        <v>2023년 5월</v>
      </c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2:11" x14ac:dyDescent="0.3">
      <c r="B107" s="9" t="s">
        <v>21</v>
      </c>
      <c r="C107" s="9" t="s">
        <v>22</v>
      </c>
      <c r="D107" s="9" t="s">
        <v>23</v>
      </c>
      <c r="E107" s="9" t="s">
        <v>24</v>
      </c>
      <c r="F107" s="9" t="s">
        <v>25</v>
      </c>
      <c r="G107" s="9" t="s">
        <v>26</v>
      </c>
      <c r="H107" s="9" t="s">
        <v>27</v>
      </c>
      <c r="I107" s="9" t="s">
        <v>28</v>
      </c>
      <c r="J107" s="9" t="s">
        <v>4</v>
      </c>
      <c r="K107" s="9" t="s">
        <v>29</v>
      </c>
    </row>
    <row r="108" spans="2:11" x14ac:dyDescent="0.3">
      <c r="B108" s="5" t="s">
        <v>30</v>
      </c>
      <c r="C108" s="10">
        <v>1000000</v>
      </c>
      <c r="D108" s="10">
        <v>430000</v>
      </c>
      <c r="E108" s="10">
        <v>0</v>
      </c>
      <c r="F108" s="10">
        <v>20000</v>
      </c>
      <c r="G108" s="10">
        <v>0</v>
      </c>
      <c r="H108" s="10">
        <v>0</v>
      </c>
      <c r="I108" s="10">
        <v>0</v>
      </c>
      <c r="J108" s="10">
        <f>SUM(C108:I108)</f>
        <v>1450000</v>
      </c>
      <c r="K108" s="4"/>
    </row>
    <row r="109" spans="2:11" x14ac:dyDescent="0.3">
      <c r="B109" s="5" t="s">
        <v>31</v>
      </c>
      <c r="C109" s="10">
        <v>2000000</v>
      </c>
      <c r="D109" s="10">
        <v>750000</v>
      </c>
      <c r="E109" s="10">
        <v>0</v>
      </c>
      <c r="F109" s="10">
        <v>450000</v>
      </c>
      <c r="G109" s="10">
        <v>0</v>
      </c>
      <c r="H109" s="10">
        <v>0</v>
      </c>
      <c r="I109" s="10">
        <v>0</v>
      </c>
      <c r="J109" s="10">
        <f t="shared" ref="J109:J130" si="12">SUM(C109:I109)</f>
        <v>3200000</v>
      </c>
      <c r="K109" s="4"/>
    </row>
    <row r="110" spans="2:11" x14ac:dyDescent="0.3">
      <c r="B110" s="5" t="s">
        <v>33</v>
      </c>
      <c r="C110" s="10">
        <v>1800000</v>
      </c>
      <c r="D110" s="10">
        <v>1300000</v>
      </c>
      <c r="E110" s="10">
        <v>750000</v>
      </c>
      <c r="F110" s="10">
        <v>50000</v>
      </c>
      <c r="G110" s="10">
        <v>60000</v>
      </c>
      <c r="H110" s="10">
        <v>0</v>
      </c>
      <c r="I110" s="10">
        <v>0</v>
      </c>
      <c r="J110" s="10">
        <f t="shared" si="12"/>
        <v>3960000</v>
      </c>
      <c r="K110" s="4"/>
    </row>
    <row r="111" spans="2:11" x14ac:dyDescent="0.3">
      <c r="B111" s="5" t="s">
        <v>32</v>
      </c>
      <c r="C111" s="10">
        <v>1800000</v>
      </c>
      <c r="D111" s="10">
        <v>1300000</v>
      </c>
      <c r="E111" s="10">
        <v>750000</v>
      </c>
      <c r="F111" s="10">
        <v>220000</v>
      </c>
      <c r="G111" s="10">
        <v>50000</v>
      </c>
      <c r="H111" s="10">
        <v>30000</v>
      </c>
      <c r="I111" s="10">
        <v>0</v>
      </c>
      <c r="J111" s="10">
        <f t="shared" si="12"/>
        <v>4150000</v>
      </c>
      <c r="K111" s="4"/>
    </row>
    <row r="112" spans="2:11" x14ac:dyDescent="0.3">
      <c r="B112" s="5" t="s">
        <v>34</v>
      </c>
      <c r="C112" s="10">
        <v>1800000</v>
      </c>
      <c r="D112" s="10">
        <v>1200000</v>
      </c>
      <c r="E112" s="10">
        <v>70000</v>
      </c>
      <c r="F112" s="10">
        <v>20000</v>
      </c>
      <c r="G112" s="10">
        <v>30000</v>
      </c>
      <c r="H112" s="10">
        <v>5000</v>
      </c>
      <c r="I112" s="10">
        <v>0</v>
      </c>
      <c r="J112" s="10">
        <f t="shared" si="12"/>
        <v>3125000</v>
      </c>
      <c r="K112" s="4"/>
    </row>
    <row r="113" spans="2:11" x14ac:dyDescent="0.3">
      <c r="B113" s="5" t="s">
        <v>35</v>
      </c>
      <c r="C113" s="10">
        <v>150000</v>
      </c>
      <c r="D113" s="10">
        <v>60000</v>
      </c>
      <c r="E113" s="10">
        <v>10000</v>
      </c>
      <c r="F113" s="10">
        <v>5000</v>
      </c>
      <c r="G113" s="10">
        <v>0</v>
      </c>
      <c r="H113" s="10">
        <v>0</v>
      </c>
      <c r="I113" s="10">
        <v>0</v>
      </c>
      <c r="J113" s="10">
        <f t="shared" si="12"/>
        <v>225000</v>
      </c>
      <c r="K113" s="4"/>
    </row>
    <row r="114" spans="2:11" x14ac:dyDescent="0.3">
      <c r="B114" s="5" t="s">
        <v>36</v>
      </c>
      <c r="C114" s="10">
        <v>0</v>
      </c>
      <c r="D114" s="10">
        <v>0</v>
      </c>
      <c r="E114" s="10">
        <v>0</v>
      </c>
      <c r="F114" s="10">
        <v>1350000</v>
      </c>
      <c r="G114" s="10">
        <v>0</v>
      </c>
      <c r="H114" s="10">
        <v>0</v>
      </c>
      <c r="I114" s="10">
        <v>0</v>
      </c>
      <c r="J114" s="10">
        <f t="shared" si="12"/>
        <v>1350000</v>
      </c>
      <c r="K114" s="4"/>
    </row>
    <row r="115" spans="2:11" x14ac:dyDescent="0.3">
      <c r="B115" s="5" t="s">
        <v>37</v>
      </c>
      <c r="C115" s="10">
        <v>1650000</v>
      </c>
      <c r="D115" s="10">
        <v>350000</v>
      </c>
      <c r="E115" s="10">
        <v>120000</v>
      </c>
      <c r="F115" s="10">
        <v>30000</v>
      </c>
      <c r="G115" s="10">
        <v>0</v>
      </c>
      <c r="H115" s="10">
        <v>0</v>
      </c>
      <c r="I115" s="10">
        <v>0</v>
      </c>
      <c r="J115" s="10">
        <f t="shared" si="12"/>
        <v>2150000</v>
      </c>
      <c r="K115" s="4"/>
    </row>
    <row r="116" spans="2:11" x14ac:dyDescent="0.3">
      <c r="B116" s="6" t="s">
        <v>38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f t="shared" si="12"/>
        <v>0</v>
      </c>
      <c r="K116" s="4"/>
    </row>
    <row r="117" spans="2:11" x14ac:dyDescent="0.3">
      <c r="B117" s="6" t="s">
        <v>39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f t="shared" si="12"/>
        <v>0</v>
      </c>
      <c r="K117" s="4"/>
    </row>
    <row r="118" spans="2:11" x14ac:dyDescent="0.3">
      <c r="B118" s="6" t="s">
        <v>40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f t="shared" si="12"/>
        <v>0</v>
      </c>
      <c r="K118" s="4"/>
    </row>
    <row r="119" spans="2:11" x14ac:dyDescent="0.3">
      <c r="B119" s="6" t="s">
        <v>41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f t="shared" si="12"/>
        <v>0</v>
      </c>
      <c r="K119" s="4"/>
    </row>
    <row r="120" spans="2:11" x14ac:dyDescent="0.3">
      <c r="B120" s="6" t="s">
        <v>42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f t="shared" si="12"/>
        <v>0</v>
      </c>
      <c r="K120" s="4"/>
    </row>
    <row r="121" spans="2:11" x14ac:dyDescent="0.3">
      <c r="B121" s="6" t="s">
        <v>43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f t="shared" si="12"/>
        <v>0</v>
      </c>
      <c r="K121" s="4"/>
    </row>
    <row r="122" spans="2:11" x14ac:dyDescent="0.3">
      <c r="B122" s="6" t="s">
        <v>44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f t="shared" si="12"/>
        <v>0</v>
      </c>
      <c r="K122" s="4"/>
    </row>
    <row r="123" spans="2:11" x14ac:dyDescent="0.3">
      <c r="B123" s="6" t="s">
        <v>45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f t="shared" si="12"/>
        <v>0</v>
      </c>
      <c r="K123" s="4"/>
    </row>
    <row r="124" spans="2:11" x14ac:dyDescent="0.3">
      <c r="B124" s="6" t="s">
        <v>46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f t="shared" si="12"/>
        <v>0</v>
      </c>
      <c r="K124" s="4"/>
    </row>
    <row r="125" spans="2:11" x14ac:dyDescent="0.3">
      <c r="B125" s="6" t="s">
        <v>47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f t="shared" si="12"/>
        <v>0</v>
      </c>
      <c r="K125" s="4"/>
    </row>
    <row r="126" spans="2:11" x14ac:dyDescent="0.3">
      <c r="B126" s="6" t="s">
        <v>48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f t="shared" si="12"/>
        <v>0</v>
      </c>
      <c r="K126" s="4"/>
    </row>
    <row r="127" spans="2:11" x14ac:dyDescent="0.3">
      <c r="B127" s="6" t="s">
        <v>49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f t="shared" si="12"/>
        <v>0</v>
      </c>
      <c r="K127" s="4"/>
    </row>
    <row r="128" spans="2:11" x14ac:dyDescent="0.3">
      <c r="B128" s="6" t="s">
        <v>50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f t="shared" si="12"/>
        <v>0</v>
      </c>
      <c r="K128" s="4"/>
    </row>
    <row r="129" spans="2:11" x14ac:dyDescent="0.3">
      <c r="B129" s="6" t="s">
        <v>51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f t="shared" si="12"/>
        <v>0</v>
      </c>
      <c r="K129" s="4"/>
    </row>
    <row r="130" spans="2:11" x14ac:dyDescent="0.3">
      <c r="B130" s="6" t="s">
        <v>52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f t="shared" si="12"/>
        <v>0</v>
      </c>
      <c r="K130" s="4"/>
    </row>
    <row r="131" spans="2:11" x14ac:dyDescent="0.3">
      <c r="B131" s="7" t="s">
        <v>53</v>
      </c>
      <c r="C131" s="11">
        <f t="shared" ref="C131:J131" si="13">SUM(C108:C130)</f>
        <v>10200000</v>
      </c>
      <c r="D131" s="11">
        <f t="shared" si="13"/>
        <v>5390000</v>
      </c>
      <c r="E131" s="11">
        <f t="shared" si="13"/>
        <v>1700000</v>
      </c>
      <c r="F131" s="11">
        <f t="shared" si="13"/>
        <v>2145000</v>
      </c>
      <c r="G131" s="11">
        <f t="shared" si="13"/>
        <v>140000</v>
      </c>
      <c r="H131" s="11">
        <f t="shared" si="13"/>
        <v>35000</v>
      </c>
      <c r="I131" s="11">
        <f t="shared" si="13"/>
        <v>0</v>
      </c>
      <c r="J131" s="11">
        <f t="shared" si="13"/>
        <v>19610000</v>
      </c>
      <c r="K131" s="8"/>
    </row>
    <row r="132" spans="2:11" ht="22.5" customHeight="1" x14ac:dyDescent="0.3">
      <c r="B132" s="29" t="str">
        <f>_xlfn.CONCAT(매출자료합계표!$B$2,"년 6월")</f>
        <v>2023년 6월</v>
      </c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2:11" x14ac:dyDescent="0.3">
      <c r="B133" s="9" t="s">
        <v>21</v>
      </c>
      <c r="C133" s="9" t="s">
        <v>22</v>
      </c>
      <c r="D133" s="9" t="s">
        <v>23</v>
      </c>
      <c r="E133" s="9" t="s">
        <v>24</v>
      </c>
      <c r="F133" s="9" t="s">
        <v>25</v>
      </c>
      <c r="G133" s="9" t="s">
        <v>26</v>
      </c>
      <c r="H133" s="9" t="s">
        <v>27</v>
      </c>
      <c r="I133" s="9" t="s">
        <v>28</v>
      </c>
      <c r="J133" s="9" t="s">
        <v>4</v>
      </c>
      <c r="K133" s="9" t="s">
        <v>29</v>
      </c>
    </row>
    <row r="134" spans="2:11" x14ac:dyDescent="0.3">
      <c r="B134" s="5" t="s">
        <v>30</v>
      </c>
      <c r="C134" s="10">
        <v>1000000</v>
      </c>
      <c r="D134" s="10">
        <v>430000</v>
      </c>
      <c r="E134" s="10">
        <v>0</v>
      </c>
      <c r="F134" s="10">
        <v>20000</v>
      </c>
      <c r="G134" s="10">
        <v>0</v>
      </c>
      <c r="H134" s="10">
        <v>0</v>
      </c>
      <c r="I134" s="10">
        <v>0</v>
      </c>
      <c r="J134" s="10">
        <f>SUM(C134:I134)</f>
        <v>1450000</v>
      </c>
      <c r="K134" s="4"/>
    </row>
    <row r="135" spans="2:11" x14ac:dyDescent="0.3">
      <c r="B135" s="5" t="s">
        <v>31</v>
      </c>
      <c r="C135" s="10">
        <v>2000000</v>
      </c>
      <c r="D135" s="10">
        <v>750000</v>
      </c>
      <c r="E135" s="10">
        <v>0</v>
      </c>
      <c r="F135" s="10">
        <v>450000</v>
      </c>
      <c r="G135" s="10">
        <v>0</v>
      </c>
      <c r="H135" s="10">
        <v>0</v>
      </c>
      <c r="I135" s="10">
        <v>0</v>
      </c>
      <c r="J135" s="10">
        <f t="shared" ref="J135:J156" si="14">SUM(C135:I135)</f>
        <v>3200000</v>
      </c>
      <c r="K135" s="4"/>
    </row>
    <row r="136" spans="2:11" x14ac:dyDescent="0.3">
      <c r="B136" s="5" t="s">
        <v>33</v>
      </c>
      <c r="C136" s="10">
        <v>1800000</v>
      </c>
      <c r="D136" s="10">
        <v>1300000</v>
      </c>
      <c r="E136" s="10">
        <v>750000</v>
      </c>
      <c r="F136" s="10">
        <v>50000</v>
      </c>
      <c r="G136" s="10">
        <v>60000</v>
      </c>
      <c r="H136" s="10">
        <v>0</v>
      </c>
      <c r="I136" s="10">
        <v>0</v>
      </c>
      <c r="J136" s="10">
        <f t="shared" si="14"/>
        <v>3960000</v>
      </c>
      <c r="K136" s="4"/>
    </row>
    <row r="137" spans="2:11" x14ac:dyDescent="0.3">
      <c r="B137" s="5" t="s">
        <v>32</v>
      </c>
      <c r="C137" s="10">
        <v>1800000</v>
      </c>
      <c r="D137" s="10">
        <v>1300000</v>
      </c>
      <c r="E137" s="10">
        <v>750000</v>
      </c>
      <c r="F137" s="10">
        <v>220000</v>
      </c>
      <c r="G137" s="10">
        <v>50000</v>
      </c>
      <c r="H137" s="10">
        <v>30000</v>
      </c>
      <c r="I137" s="10">
        <v>0</v>
      </c>
      <c r="J137" s="10">
        <f t="shared" si="14"/>
        <v>4150000</v>
      </c>
      <c r="K137" s="4"/>
    </row>
    <row r="138" spans="2:11" x14ac:dyDescent="0.3">
      <c r="B138" s="5" t="s">
        <v>34</v>
      </c>
      <c r="C138" s="10">
        <v>1800000</v>
      </c>
      <c r="D138" s="10">
        <v>1200000</v>
      </c>
      <c r="E138" s="10">
        <v>70000</v>
      </c>
      <c r="F138" s="10">
        <v>20000</v>
      </c>
      <c r="G138" s="10">
        <v>30000</v>
      </c>
      <c r="H138" s="10">
        <v>5000</v>
      </c>
      <c r="I138" s="10">
        <v>0</v>
      </c>
      <c r="J138" s="10">
        <f t="shared" si="14"/>
        <v>3125000</v>
      </c>
      <c r="K138" s="4"/>
    </row>
    <row r="139" spans="2:11" x14ac:dyDescent="0.3">
      <c r="B139" s="5" t="s">
        <v>35</v>
      </c>
      <c r="C139" s="10">
        <v>150000</v>
      </c>
      <c r="D139" s="10">
        <v>60000</v>
      </c>
      <c r="E139" s="10">
        <v>10000</v>
      </c>
      <c r="F139" s="10">
        <v>5000</v>
      </c>
      <c r="G139" s="10">
        <v>0</v>
      </c>
      <c r="H139" s="10">
        <v>0</v>
      </c>
      <c r="I139" s="10">
        <v>0</v>
      </c>
      <c r="J139" s="10">
        <f t="shared" si="14"/>
        <v>225000</v>
      </c>
      <c r="K139" s="4"/>
    </row>
    <row r="140" spans="2:11" x14ac:dyDescent="0.3">
      <c r="B140" s="5" t="s">
        <v>36</v>
      </c>
      <c r="C140" s="10">
        <v>0</v>
      </c>
      <c r="D140" s="10">
        <v>0</v>
      </c>
      <c r="E140" s="10">
        <v>0</v>
      </c>
      <c r="F140" s="10">
        <v>1350000</v>
      </c>
      <c r="G140" s="10">
        <v>0</v>
      </c>
      <c r="H140" s="10">
        <v>0</v>
      </c>
      <c r="I140" s="10">
        <v>0</v>
      </c>
      <c r="J140" s="10">
        <f t="shared" si="14"/>
        <v>1350000</v>
      </c>
      <c r="K140" s="4"/>
    </row>
    <row r="141" spans="2:11" x14ac:dyDescent="0.3">
      <c r="B141" s="5" t="s">
        <v>37</v>
      </c>
      <c r="C141" s="10">
        <v>1650000</v>
      </c>
      <c r="D141" s="10">
        <v>350000</v>
      </c>
      <c r="E141" s="10">
        <v>120000</v>
      </c>
      <c r="F141" s="10">
        <v>30000</v>
      </c>
      <c r="G141" s="10">
        <v>0</v>
      </c>
      <c r="H141" s="10">
        <v>0</v>
      </c>
      <c r="I141" s="10">
        <v>0</v>
      </c>
      <c r="J141" s="10">
        <f t="shared" si="14"/>
        <v>2150000</v>
      </c>
      <c r="K141" s="4"/>
    </row>
    <row r="142" spans="2:11" x14ac:dyDescent="0.3">
      <c r="B142" s="6" t="s">
        <v>38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f t="shared" si="14"/>
        <v>0</v>
      </c>
      <c r="K142" s="4"/>
    </row>
    <row r="143" spans="2:11" x14ac:dyDescent="0.3">
      <c r="B143" s="6" t="s">
        <v>39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f t="shared" si="14"/>
        <v>0</v>
      </c>
      <c r="K143" s="4"/>
    </row>
    <row r="144" spans="2:11" x14ac:dyDescent="0.3">
      <c r="B144" s="6" t="s">
        <v>40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f t="shared" si="14"/>
        <v>0</v>
      </c>
      <c r="K144" s="4"/>
    </row>
    <row r="145" spans="2:11" x14ac:dyDescent="0.3">
      <c r="B145" s="6" t="s">
        <v>41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f t="shared" si="14"/>
        <v>0</v>
      </c>
      <c r="K145" s="4"/>
    </row>
    <row r="146" spans="2:11" x14ac:dyDescent="0.3">
      <c r="B146" s="6" t="s">
        <v>42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f t="shared" si="14"/>
        <v>0</v>
      </c>
      <c r="K146" s="4"/>
    </row>
    <row r="147" spans="2:11" x14ac:dyDescent="0.3">
      <c r="B147" s="6" t="s">
        <v>43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f t="shared" si="14"/>
        <v>0</v>
      </c>
      <c r="K147" s="4"/>
    </row>
    <row r="148" spans="2:11" x14ac:dyDescent="0.3">
      <c r="B148" s="6" t="s">
        <v>44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f t="shared" si="14"/>
        <v>0</v>
      </c>
      <c r="K148" s="4"/>
    </row>
    <row r="149" spans="2:11" x14ac:dyDescent="0.3">
      <c r="B149" s="6" t="s">
        <v>45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f t="shared" si="14"/>
        <v>0</v>
      </c>
      <c r="K149" s="4"/>
    </row>
    <row r="150" spans="2:11" x14ac:dyDescent="0.3">
      <c r="B150" s="6" t="s">
        <v>46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f t="shared" si="14"/>
        <v>0</v>
      </c>
      <c r="K150" s="4"/>
    </row>
    <row r="151" spans="2:11" x14ac:dyDescent="0.3">
      <c r="B151" s="6" t="s">
        <v>47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f t="shared" si="14"/>
        <v>0</v>
      </c>
      <c r="K151" s="4"/>
    </row>
    <row r="152" spans="2:11" x14ac:dyDescent="0.3">
      <c r="B152" s="6" t="s">
        <v>48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f t="shared" si="14"/>
        <v>0</v>
      </c>
      <c r="K152" s="4"/>
    </row>
    <row r="153" spans="2:11" x14ac:dyDescent="0.3">
      <c r="B153" s="6" t="s">
        <v>49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f t="shared" si="14"/>
        <v>0</v>
      </c>
      <c r="K153" s="4"/>
    </row>
    <row r="154" spans="2:11" x14ac:dyDescent="0.3">
      <c r="B154" s="6" t="s">
        <v>50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f t="shared" si="14"/>
        <v>0</v>
      </c>
      <c r="K154" s="4"/>
    </row>
    <row r="155" spans="2:11" x14ac:dyDescent="0.3">
      <c r="B155" s="6" t="s">
        <v>51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f t="shared" si="14"/>
        <v>0</v>
      </c>
      <c r="K155" s="4"/>
    </row>
    <row r="156" spans="2:11" x14ac:dyDescent="0.3">
      <c r="B156" s="6" t="s">
        <v>52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f t="shared" si="14"/>
        <v>0</v>
      </c>
      <c r="K156" s="4"/>
    </row>
    <row r="157" spans="2:11" x14ac:dyDescent="0.3">
      <c r="B157" s="7" t="s">
        <v>53</v>
      </c>
      <c r="C157" s="11">
        <f t="shared" ref="C157:J157" si="15">SUM(C134:C156)</f>
        <v>10200000</v>
      </c>
      <c r="D157" s="11">
        <f t="shared" si="15"/>
        <v>5390000</v>
      </c>
      <c r="E157" s="11">
        <f t="shared" si="15"/>
        <v>1700000</v>
      </c>
      <c r="F157" s="11">
        <f t="shared" si="15"/>
        <v>2145000</v>
      </c>
      <c r="G157" s="11">
        <f t="shared" si="15"/>
        <v>140000</v>
      </c>
      <c r="H157" s="11">
        <f t="shared" si="15"/>
        <v>35000</v>
      </c>
      <c r="I157" s="11">
        <f t="shared" si="15"/>
        <v>0</v>
      </c>
      <c r="J157" s="11">
        <f t="shared" si="15"/>
        <v>19610000</v>
      </c>
      <c r="K157" s="8"/>
    </row>
    <row r="158" spans="2:11" ht="22.5" customHeight="1" x14ac:dyDescent="0.3">
      <c r="B158" s="29" t="str">
        <f>_xlfn.CONCAT(매출자료합계표!$B$2,"년 7월")</f>
        <v>2023년 7월</v>
      </c>
      <c r="C158" s="29"/>
      <c r="D158" s="29"/>
      <c r="E158" s="29"/>
      <c r="F158" s="29"/>
      <c r="G158" s="29"/>
      <c r="H158" s="29"/>
      <c r="I158" s="29"/>
      <c r="J158" s="29"/>
      <c r="K158" s="29"/>
    </row>
    <row r="159" spans="2:11" x14ac:dyDescent="0.3">
      <c r="B159" s="9" t="s">
        <v>21</v>
      </c>
      <c r="C159" s="9" t="s">
        <v>22</v>
      </c>
      <c r="D159" s="9" t="s">
        <v>23</v>
      </c>
      <c r="E159" s="9" t="s">
        <v>24</v>
      </c>
      <c r="F159" s="9" t="s">
        <v>25</v>
      </c>
      <c r="G159" s="9" t="s">
        <v>26</v>
      </c>
      <c r="H159" s="9" t="s">
        <v>27</v>
      </c>
      <c r="I159" s="9" t="s">
        <v>28</v>
      </c>
      <c r="J159" s="9" t="s">
        <v>4</v>
      </c>
      <c r="K159" s="9" t="s">
        <v>29</v>
      </c>
    </row>
    <row r="160" spans="2:11" x14ac:dyDescent="0.3">
      <c r="B160" s="5" t="s">
        <v>30</v>
      </c>
      <c r="C160" s="10">
        <v>1000000</v>
      </c>
      <c r="D160" s="10">
        <v>430000</v>
      </c>
      <c r="E160" s="10">
        <v>0</v>
      </c>
      <c r="F160" s="10">
        <v>20000</v>
      </c>
      <c r="G160" s="10">
        <v>0</v>
      </c>
      <c r="H160" s="10">
        <v>0</v>
      </c>
      <c r="I160" s="10">
        <v>0</v>
      </c>
      <c r="J160" s="10">
        <f>SUM(C160:I160)</f>
        <v>1450000</v>
      </c>
      <c r="K160" s="4"/>
    </row>
    <row r="161" spans="2:11" x14ac:dyDescent="0.3">
      <c r="B161" s="5" t="s">
        <v>31</v>
      </c>
      <c r="C161" s="10">
        <v>2000000</v>
      </c>
      <c r="D161" s="10">
        <v>750000</v>
      </c>
      <c r="E161" s="10">
        <v>0</v>
      </c>
      <c r="F161" s="10">
        <v>450000</v>
      </c>
      <c r="G161" s="10">
        <v>0</v>
      </c>
      <c r="H161" s="10">
        <v>0</v>
      </c>
      <c r="I161" s="10">
        <v>0</v>
      </c>
      <c r="J161" s="10">
        <f t="shared" ref="J161:J182" si="16">SUM(C161:I161)</f>
        <v>3200000</v>
      </c>
      <c r="K161" s="4"/>
    </row>
    <row r="162" spans="2:11" x14ac:dyDescent="0.3">
      <c r="B162" s="5" t="s">
        <v>33</v>
      </c>
      <c r="C162" s="10">
        <v>1800000</v>
      </c>
      <c r="D162" s="10">
        <v>1300000</v>
      </c>
      <c r="E162" s="10">
        <v>750000</v>
      </c>
      <c r="F162" s="10">
        <v>50000</v>
      </c>
      <c r="G162" s="10">
        <v>60000</v>
      </c>
      <c r="H162" s="10">
        <v>0</v>
      </c>
      <c r="I162" s="10">
        <v>0</v>
      </c>
      <c r="J162" s="10">
        <f t="shared" si="16"/>
        <v>3960000</v>
      </c>
      <c r="K162" s="4"/>
    </row>
    <row r="163" spans="2:11" x14ac:dyDescent="0.3">
      <c r="B163" s="5" t="s">
        <v>32</v>
      </c>
      <c r="C163" s="10">
        <v>1800000</v>
      </c>
      <c r="D163" s="10">
        <v>1300000</v>
      </c>
      <c r="E163" s="10">
        <v>750000</v>
      </c>
      <c r="F163" s="10">
        <v>220000</v>
      </c>
      <c r="G163" s="10">
        <v>50000</v>
      </c>
      <c r="H163" s="10">
        <v>30000</v>
      </c>
      <c r="I163" s="10">
        <v>0</v>
      </c>
      <c r="J163" s="10">
        <f t="shared" si="16"/>
        <v>4150000</v>
      </c>
      <c r="K163" s="4"/>
    </row>
    <row r="164" spans="2:11" x14ac:dyDescent="0.3">
      <c r="B164" s="5" t="s">
        <v>34</v>
      </c>
      <c r="C164" s="10">
        <v>1800000</v>
      </c>
      <c r="D164" s="10">
        <v>1200000</v>
      </c>
      <c r="E164" s="10">
        <v>70000</v>
      </c>
      <c r="F164" s="10">
        <v>20000</v>
      </c>
      <c r="G164" s="10">
        <v>30000</v>
      </c>
      <c r="H164" s="10">
        <v>5000</v>
      </c>
      <c r="I164" s="10">
        <v>0</v>
      </c>
      <c r="J164" s="10">
        <f t="shared" si="16"/>
        <v>3125000</v>
      </c>
      <c r="K164" s="4"/>
    </row>
    <row r="165" spans="2:11" x14ac:dyDescent="0.3">
      <c r="B165" s="5" t="s">
        <v>35</v>
      </c>
      <c r="C165" s="10">
        <v>150000</v>
      </c>
      <c r="D165" s="10">
        <v>60000</v>
      </c>
      <c r="E165" s="10">
        <v>10000</v>
      </c>
      <c r="F165" s="10">
        <v>5000</v>
      </c>
      <c r="G165" s="10">
        <v>0</v>
      </c>
      <c r="H165" s="10">
        <v>0</v>
      </c>
      <c r="I165" s="10">
        <v>0</v>
      </c>
      <c r="J165" s="10">
        <f t="shared" si="16"/>
        <v>225000</v>
      </c>
      <c r="K165" s="4"/>
    </row>
    <row r="166" spans="2:11" x14ac:dyDescent="0.3">
      <c r="B166" s="5" t="s">
        <v>36</v>
      </c>
      <c r="C166" s="10">
        <v>0</v>
      </c>
      <c r="D166" s="10">
        <v>0</v>
      </c>
      <c r="E166" s="10">
        <v>0</v>
      </c>
      <c r="F166" s="10">
        <v>1350000</v>
      </c>
      <c r="G166" s="10">
        <v>0</v>
      </c>
      <c r="H166" s="10">
        <v>0</v>
      </c>
      <c r="I166" s="10">
        <v>0</v>
      </c>
      <c r="J166" s="10">
        <f t="shared" si="16"/>
        <v>1350000</v>
      </c>
      <c r="K166" s="4"/>
    </row>
    <row r="167" spans="2:11" x14ac:dyDescent="0.3">
      <c r="B167" s="5" t="s">
        <v>37</v>
      </c>
      <c r="C167" s="10">
        <v>1650000</v>
      </c>
      <c r="D167" s="10">
        <v>350000</v>
      </c>
      <c r="E167" s="10">
        <v>120000</v>
      </c>
      <c r="F167" s="10">
        <v>30000</v>
      </c>
      <c r="G167" s="10">
        <v>0</v>
      </c>
      <c r="H167" s="10">
        <v>0</v>
      </c>
      <c r="I167" s="10">
        <v>0</v>
      </c>
      <c r="J167" s="10">
        <f t="shared" si="16"/>
        <v>2150000</v>
      </c>
      <c r="K167" s="4"/>
    </row>
    <row r="168" spans="2:11" x14ac:dyDescent="0.3">
      <c r="B168" s="6" t="s">
        <v>38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f t="shared" si="16"/>
        <v>0</v>
      </c>
      <c r="K168" s="4"/>
    </row>
    <row r="169" spans="2:11" x14ac:dyDescent="0.3">
      <c r="B169" s="6" t="s">
        <v>39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f t="shared" si="16"/>
        <v>0</v>
      </c>
      <c r="K169" s="4"/>
    </row>
    <row r="170" spans="2:11" x14ac:dyDescent="0.3">
      <c r="B170" s="6" t="s">
        <v>40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f t="shared" si="16"/>
        <v>0</v>
      </c>
      <c r="K170" s="4"/>
    </row>
    <row r="171" spans="2:11" x14ac:dyDescent="0.3">
      <c r="B171" s="6" t="s">
        <v>41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f t="shared" si="16"/>
        <v>0</v>
      </c>
      <c r="K171" s="4"/>
    </row>
    <row r="172" spans="2:11" x14ac:dyDescent="0.3">
      <c r="B172" s="6" t="s">
        <v>42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f t="shared" si="16"/>
        <v>0</v>
      </c>
      <c r="K172" s="4"/>
    </row>
    <row r="173" spans="2:11" x14ac:dyDescent="0.3">
      <c r="B173" s="6" t="s">
        <v>43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f t="shared" si="16"/>
        <v>0</v>
      </c>
      <c r="K173" s="4"/>
    </row>
    <row r="174" spans="2:11" x14ac:dyDescent="0.3">
      <c r="B174" s="6" t="s">
        <v>44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f t="shared" si="16"/>
        <v>0</v>
      </c>
      <c r="K174" s="4"/>
    </row>
    <row r="175" spans="2:11" x14ac:dyDescent="0.3">
      <c r="B175" s="6" t="s">
        <v>45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f t="shared" si="16"/>
        <v>0</v>
      </c>
      <c r="K175" s="4"/>
    </row>
    <row r="176" spans="2:11" x14ac:dyDescent="0.3">
      <c r="B176" s="6" t="s">
        <v>46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f t="shared" si="16"/>
        <v>0</v>
      </c>
      <c r="K176" s="4"/>
    </row>
    <row r="177" spans="2:11" x14ac:dyDescent="0.3">
      <c r="B177" s="6" t="s">
        <v>47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f t="shared" si="16"/>
        <v>0</v>
      </c>
      <c r="K177" s="4"/>
    </row>
    <row r="178" spans="2:11" x14ac:dyDescent="0.3">
      <c r="B178" s="6" t="s">
        <v>48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f t="shared" si="16"/>
        <v>0</v>
      </c>
      <c r="K178" s="4"/>
    </row>
    <row r="179" spans="2:11" x14ac:dyDescent="0.3">
      <c r="B179" s="6" t="s">
        <v>49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f t="shared" si="16"/>
        <v>0</v>
      </c>
      <c r="K179" s="4"/>
    </row>
    <row r="180" spans="2:11" x14ac:dyDescent="0.3">
      <c r="B180" s="6" t="s">
        <v>50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f t="shared" si="16"/>
        <v>0</v>
      </c>
      <c r="K180" s="4"/>
    </row>
    <row r="181" spans="2:11" x14ac:dyDescent="0.3">
      <c r="B181" s="6" t="s">
        <v>51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f t="shared" si="16"/>
        <v>0</v>
      </c>
      <c r="K181" s="4"/>
    </row>
    <row r="182" spans="2:11" x14ac:dyDescent="0.3">
      <c r="B182" s="6" t="s">
        <v>52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f t="shared" si="16"/>
        <v>0</v>
      </c>
      <c r="K182" s="4"/>
    </row>
    <row r="183" spans="2:11" x14ac:dyDescent="0.3">
      <c r="B183" s="7" t="s">
        <v>53</v>
      </c>
      <c r="C183" s="11">
        <f t="shared" ref="C183:J183" si="17">SUM(C160:C182)</f>
        <v>10200000</v>
      </c>
      <c r="D183" s="11">
        <f t="shared" si="17"/>
        <v>5390000</v>
      </c>
      <c r="E183" s="11">
        <f t="shared" si="17"/>
        <v>1700000</v>
      </c>
      <c r="F183" s="11">
        <f t="shared" si="17"/>
        <v>2145000</v>
      </c>
      <c r="G183" s="11">
        <f t="shared" si="17"/>
        <v>140000</v>
      </c>
      <c r="H183" s="11">
        <f t="shared" si="17"/>
        <v>35000</v>
      </c>
      <c r="I183" s="11">
        <f t="shared" si="17"/>
        <v>0</v>
      </c>
      <c r="J183" s="11">
        <f t="shared" si="17"/>
        <v>19610000</v>
      </c>
      <c r="K183" s="8"/>
    </row>
    <row r="184" spans="2:11" ht="22.5" customHeight="1" x14ac:dyDescent="0.3">
      <c r="B184" s="29" t="str">
        <f>_xlfn.CONCAT(매출자료합계표!$B$2,"년 8월")</f>
        <v>2023년 8월</v>
      </c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2:11" x14ac:dyDescent="0.3">
      <c r="B185" s="9" t="s">
        <v>21</v>
      </c>
      <c r="C185" s="9" t="s">
        <v>22</v>
      </c>
      <c r="D185" s="9" t="s">
        <v>23</v>
      </c>
      <c r="E185" s="9" t="s">
        <v>24</v>
      </c>
      <c r="F185" s="9" t="s">
        <v>25</v>
      </c>
      <c r="G185" s="9" t="s">
        <v>26</v>
      </c>
      <c r="H185" s="9" t="s">
        <v>27</v>
      </c>
      <c r="I185" s="9" t="s">
        <v>28</v>
      </c>
      <c r="J185" s="9" t="s">
        <v>4</v>
      </c>
      <c r="K185" s="9" t="s">
        <v>29</v>
      </c>
    </row>
    <row r="186" spans="2:11" x14ac:dyDescent="0.3">
      <c r="B186" s="5" t="s">
        <v>30</v>
      </c>
      <c r="C186" s="10">
        <v>1000000</v>
      </c>
      <c r="D186" s="10">
        <v>430000</v>
      </c>
      <c r="E186" s="10">
        <v>0</v>
      </c>
      <c r="F186" s="10">
        <v>20000</v>
      </c>
      <c r="G186" s="10">
        <v>0</v>
      </c>
      <c r="H186" s="10">
        <v>0</v>
      </c>
      <c r="I186" s="10">
        <v>0</v>
      </c>
      <c r="J186" s="10">
        <f>SUM(C186:I186)</f>
        <v>1450000</v>
      </c>
      <c r="K186" s="4"/>
    </row>
    <row r="187" spans="2:11" x14ac:dyDescent="0.3">
      <c r="B187" s="5" t="s">
        <v>31</v>
      </c>
      <c r="C187" s="10">
        <v>2000000</v>
      </c>
      <c r="D187" s="10">
        <v>750000</v>
      </c>
      <c r="E187" s="10">
        <v>0</v>
      </c>
      <c r="F187" s="10">
        <v>450000</v>
      </c>
      <c r="G187" s="10">
        <v>0</v>
      </c>
      <c r="H187" s="10">
        <v>0</v>
      </c>
      <c r="I187" s="10">
        <v>0</v>
      </c>
      <c r="J187" s="10">
        <f t="shared" ref="J187:J208" si="18">SUM(C187:I187)</f>
        <v>3200000</v>
      </c>
      <c r="K187" s="4"/>
    </row>
    <row r="188" spans="2:11" x14ac:dyDescent="0.3">
      <c r="B188" s="5" t="s">
        <v>33</v>
      </c>
      <c r="C188" s="10">
        <v>1800000</v>
      </c>
      <c r="D188" s="10">
        <v>1300000</v>
      </c>
      <c r="E188" s="10">
        <v>750000</v>
      </c>
      <c r="F188" s="10">
        <v>50000</v>
      </c>
      <c r="G188" s="10">
        <v>60000</v>
      </c>
      <c r="H188" s="10">
        <v>0</v>
      </c>
      <c r="I188" s="10">
        <v>0</v>
      </c>
      <c r="J188" s="10">
        <f t="shared" si="18"/>
        <v>3960000</v>
      </c>
      <c r="K188" s="4"/>
    </row>
    <row r="189" spans="2:11" x14ac:dyDescent="0.3">
      <c r="B189" s="5" t="s">
        <v>32</v>
      </c>
      <c r="C189" s="10">
        <v>1800000</v>
      </c>
      <c r="D189" s="10">
        <v>1300000</v>
      </c>
      <c r="E189" s="10">
        <v>750000</v>
      </c>
      <c r="F189" s="10">
        <v>220000</v>
      </c>
      <c r="G189" s="10">
        <v>50000</v>
      </c>
      <c r="H189" s="10">
        <v>30000</v>
      </c>
      <c r="I189" s="10">
        <v>0</v>
      </c>
      <c r="J189" s="10">
        <f t="shared" si="18"/>
        <v>4150000</v>
      </c>
      <c r="K189" s="4"/>
    </row>
    <row r="190" spans="2:11" x14ac:dyDescent="0.3">
      <c r="B190" s="5" t="s">
        <v>34</v>
      </c>
      <c r="C190" s="10">
        <v>1800000</v>
      </c>
      <c r="D190" s="10">
        <v>1200000</v>
      </c>
      <c r="E190" s="10">
        <v>70000</v>
      </c>
      <c r="F190" s="10">
        <v>20000</v>
      </c>
      <c r="G190" s="10">
        <v>30000</v>
      </c>
      <c r="H190" s="10">
        <v>5000</v>
      </c>
      <c r="I190" s="10">
        <v>0</v>
      </c>
      <c r="J190" s="10">
        <f t="shared" si="18"/>
        <v>3125000</v>
      </c>
      <c r="K190" s="4"/>
    </row>
    <row r="191" spans="2:11" x14ac:dyDescent="0.3">
      <c r="B191" s="5" t="s">
        <v>35</v>
      </c>
      <c r="C191" s="10">
        <v>150000</v>
      </c>
      <c r="D191" s="10">
        <v>60000</v>
      </c>
      <c r="E191" s="10">
        <v>10000</v>
      </c>
      <c r="F191" s="10">
        <v>5000</v>
      </c>
      <c r="G191" s="10">
        <v>0</v>
      </c>
      <c r="H191" s="10">
        <v>0</v>
      </c>
      <c r="I191" s="10">
        <v>0</v>
      </c>
      <c r="J191" s="10">
        <f t="shared" si="18"/>
        <v>225000</v>
      </c>
      <c r="K191" s="4"/>
    </row>
    <row r="192" spans="2:11" x14ac:dyDescent="0.3">
      <c r="B192" s="5" t="s">
        <v>36</v>
      </c>
      <c r="C192" s="10">
        <v>0</v>
      </c>
      <c r="D192" s="10">
        <v>0</v>
      </c>
      <c r="E192" s="10">
        <v>0</v>
      </c>
      <c r="F192" s="10">
        <v>1350000</v>
      </c>
      <c r="G192" s="10">
        <v>0</v>
      </c>
      <c r="H192" s="10">
        <v>0</v>
      </c>
      <c r="I192" s="10">
        <v>0</v>
      </c>
      <c r="J192" s="10">
        <f t="shared" si="18"/>
        <v>1350000</v>
      </c>
      <c r="K192" s="4"/>
    </row>
    <row r="193" spans="2:11" x14ac:dyDescent="0.3">
      <c r="B193" s="5" t="s">
        <v>37</v>
      </c>
      <c r="C193" s="10">
        <v>1650000</v>
      </c>
      <c r="D193" s="10">
        <v>350000</v>
      </c>
      <c r="E193" s="10">
        <v>120000</v>
      </c>
      <c r="F193" s="10">
        <v>30000</v>
      </c>
      <c r="G193" s="10">
        <v>0</v>
      </c>
      <c r="H193" s="10">
        <v>0</v>
      </c>
      <c r="I193" s="10">
        <v>0</v>
      </c>
      <c r="J193" s="10">
        <f t="shared" si="18"/>
        <v>2150000</v>
      </c>
      <c r="K193" s="4"/>
    </row>
    <row r="194" spans="2:11" x14ac:dyDescent="0.3">
      <c r="B194" s="6" t="s">
        <v>38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f t="shared" si="18"/>
        <v>0</v>
      </c>
      <c r="K194" s="4"/>
    </row>
    <row r="195" spans="2:11" x14ac:dyDescent="0.3">
      <c r="B195" s="6" t="s">
        <v>39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f t="shared" si="18"/>
        <v>0</v>
      </c>
      <c r="K195" s="4"/>
    </row>
    <row r="196" spans="2:11" x14ac:dyDescent="0.3">
      <c r="B196" s="6" t="s">
        <v>40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f t="shared" si="18"/>
        <v>0</v>
      </c>
      <c r="K196" s="4"/>
    </row>
    <row r="197" spans="2:11" x14ac:dyDescent="0.3">
      <c r="B197" s="6" t="s">
        <v>41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f t="shared" si="18"/>
        <v>0</v>
      </c>
      <c r="K197" s="4"/>
    </row>
    <row r="198" spans="2:11" x14ac:dyDescent="0.3">
      <c r="B198" s="6" t="s">
        <v>42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f t="shared" si="18"/>
        <v>0</v>
      </c>
      <c r="K198" s="4"/>
    </row>
    <row r="199" spans="2:11" x14ac:dyDescent="0.3">
      <c r="B199" s="6" t="s">
        <v>43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f t="shared" si="18"/>
        <v>0</v>
      </c>
      <c r="K199" s="4"/>
    </row>
    <row r="200" spans="2:11" x14ac:dyDescent="0.3">
      <c r="B200" s="6" t="s">
        <v>44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f t="shared" si="18"/>
        <v>0</v>
      </c>
      <c r="K200" s="4"/>
    </row>
    <row r="201" spans="2:11" x14ac:dyDescent="0.3">
      <c r="B201" s="6" t="s">
        <v>45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f t="shared" si="18"/>
        <v>0</v>
      </c>
      <c r="K201" s="4"/>
    </row>
    <row r="202" spans="2:11" x14ac:dyDescent="0.3">
      <c r="B202" s="6" t="s">
        <v>46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f t="shared" si="18"/>
        <v>0</v>
      </c>
      <c r="K202" s="4"/>
    </row>
    <row r="203" spans="2:11" x14ac:dyDescent="0.3">
      <c r="B203" s="6" t="s">
        <v>47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f t="shared" si="18"/>
        <v>0</v>
      </c>
      <c r="K203" s="4"/>
    </row>
    <row r="204" spans="2:11" x14ac:dyDescent="0.3">
      <c r="B204" s="6" t="s">
        <v>48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f t="shared" si="18"/>
        <v>0</v>
      </c>
      <c r="K204" s="4"/>
    </row>
    <row r="205" spans="2:11" x14ac:dyDescent="0.3">
      <c r="B205" s="6" t="s">
        <v>49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f t="shared" si="18"/>
        <v>0</v>
      </c>
      <c r="K205" s="4"/>
    </row>
    <row r="206" spans="2:11" x14ac:dyDescent="0.3">
      <c r="B206" s="6" t="s">
        <v>50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f t="shared" si="18"/>
        <v>0</v>
      </c>
      <c r="K206" s="4"/>
    </row>
    <row r="207" spans="2:11" x14ac:dyDescent="0.3">
      <c r="B207" s="6" t="s">
        <v>51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f t="shared" si="18"/>
        <v>0</v>
      </c>
      <c r="K207" s="4"/>
    </row>
    <row r="208" spans="2:11" x14ac:dyDescent="0.3">
      <c r="B208" s="6" t="s">
        <v>52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f t="shared" si="18"/>
        <v>0</v>
      </c>
      <c r="K208" s="4"/>
    </row>
    <row r="209" spans="2:11" x14ac:dyDescent="0.3">
      <c r="B209" s="7" t="s">
        <v>53</v>
      </c>
      <c r="C209" s="11">
        <f t="shared" ref="C209:J209" si="19">SUM(C186:C208)</f>
        <v>10200000</v>
      </c>
      <c r="D209" s="11">
        <f t="shared" si="19"/>
        <v>5390000</v>
      </c>
      <c r="E209" s="11">
        <f t="shared" si="19"/>
        <v>1700000</v>
      </c>
      <c r="F209" s="11">
        <f t="shared" si="19"/>
        <v>2145000</v>
      </c>
      <c r="G209" s="11">
        <f t="shared" si="19"/>
        <v>140000</v>
      </c>
      <c r="H209" s="11">
        <f t="shared" si="19"/>
        <v>35000</v>
      </c>
      <c r="I209" s="11">
        <f t="shared" si="19"/>
        <v>0</v>
      </c>
      <c r="J209" s="11">
        <f t="shared" si="19"/>
        <v>19610000</v>
      </c>
      <c r="K209" s="8"/>
    </row>
    <row r="210" spans="2:11" ht="22.5" customHeight="1" x14ac:dyDescent="0.3">
      <c r="B210" s="29" t="str">
        <f>_xlfn.CONCAT(매출자료합계표!$B$2,"년 9월")</f>
        <v>2023년 9월</v>
      </c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2:11" x14ac:dyDescent="0.3">
      <c r="B211" s="9" t="s">
        <v>21</v>
      </c>
      <c r="C211" s="9" t="s">
        <v>22</v>
      </c>
      <c r="D211" s="9" t="s">
        <v>23</v>
      </c>
      <c r="E211" s="9" t="s">
        <v>24</v>
      </c>
      <c r="F211" s="9" t="s">
        <v>25</v>
      </c>
      <c r="G211" s="9" t="s">
        <v>26</v>
      </c>
      <c r="H211" s="9" t="s">
        <v>27</v>
      </c>
      <c r="I211" s="9" t="s">
        <v>28</v>
      </c>
      <c r="J211" s="9" t="s">
        <v>4</v>
      </c>
      <c r="K211" s="9" t="s">
        <v>29</v>
      </c>
    </row>
    <row r="212" spans="2:11" x14ac:dyDescent="0.3">
      <c r="B212" s="5" t="s">
        <v>30</v>
      </c>
      <c r="C212" s="10">
        <v>1000000</v>
      </c>
      <c r="D212" s="10">
        <v>430000</v>
      </c>
      <c r="E212" s="10">
        <v>0</v>
      </c>
      <c r="F212" s="10">
        <v>20000</v>
      </c>
      <c r="G212" s="10">
        <v>0</v>
      </c>
      <c r="H212" s="10">
        <v>0</v>
      </c>
      <c r="I212" s="10">
        <v>0</v>
      </c>
      <c r="J212" s="10">
        <f>SUM(C212:I212)</f>
        <v>1450000</v>
      </c>
      <c r="K212" s="4"/>
    </row>
    <row r="213" spans="2:11" x14ac:dyDescent="0.3">
      <c r="B213" s="5" t="s">
        <v>31</v>
      </c>
      <c r="C213" s="10">
        <v>2000000</v>
      </c>
      <c r="D213" s="10">
        <v>750000</v>
      </c>
      <c r="E213" s="10">
        <v>0</v>
      </c>
      <c r="F213" s="10">
        <v>450000</v>
      </c>
      <c r="G213" s="10">
        <v>0</v>
      </c>
      <c r="H213" s="10">
        <v>0</v>
      </c>
      <c r="I213" s="10">
        <v>0</v>
      </c>
      <c r="J213" s="10">
        <f t="shared" ref="J213:J234" si="20">SUM(C213:I213)</f>
        <v>3200000</v>
      </c>
      <c r="K213" s="4"/>
    </row>
    <row r="214" spans="2:11" x14ac:dyDescent="0.3">
      <c r="B214" s="5" t="s">
        <v>33</v>
      </c>
      <c r="C214" s="10">
        <v>670000</v>
      </c>
      <c r="D214" s="10">
        <v>550000</v>
      </c>
      <c r="E214" s="10">
        <v>750000</v>
      </c>
      <c r="F214" s="10">
        <v>50000</v>
      </c>
      <c r="G214" s="10">
        <v>60000</v>
      </c>
      <c r="H214" s="10">
        <v>0</v>
      </c>
      <c r="I214" s="10">
        <v>0</v>
      </c>
      <c r="J214" s="10">
        <f t="shared" si="20"/>
        <v>2080000</v>
      </c>
      <c r="K214" s="4"/>
    </row>
    <row r="215" spans="2:11" x14ac:dyDescent="0.3">
      <c r="B215" s="5" t="s">
        <v>32</v>
      </c>
      <c r="C215" s="10">
        <v>1800000</v>
      </c>
      <c r="D215" s="10">
        <v>1300000</v>
      </c>
      <c r="E215" s="10">
        <v>750000</v>
      </c>
      <c r="F215" s="10">
        <v>220000</v>
      </c>
      <c r="G215" s="10">
        <v>50000</v>
      </c>
      <c r="H215" s="10">
        <v>30000</v>
      </c>
      <c r="I215" s="10">
        <v>0</v>
      </c>
      <c r="J215" s="10">
        <f t="shared" si="20"/>
        <v>4150000</v>
      </c>
      <c r="K215" s="4"/>
    </row>
    <row r="216" spans="2:11" x14ac:dyDescent="0.3">
      <c r="B216" s="5" t="s">
        <v>34</v>
      </c>
      <c r="C216" s="10">
        <v>2600000</v>
      </c>
      <c r="D216" s="10">
        <v>780000</v>
      </c>
      <c r="E216" s="10">
        <v>70000</v>
      </c>
      <c r="F216" s="10">
        <v>20000</v>
      </c>
      <c r="G216" s="10">
        <v>50000</v>
      </c>
      <c r="H216" s="10">
        <v>5000</v>
      </c>
      <c r="I216" s="10">
        <v>0</v>
      </c>
      <c r="J216" s="10">
        <f t="shared" si="20"/>
        <v>3525000</v>
      </c>
      <c r="K216" s="4"/>
    </row>
    <row r="217" spans="2:11" x14ac:dyDescent="0.3">
      <c r="B217" s="5" t="s">
        <v>35</v>
      </c>
      <c r="C217" s="10">
        <v>150000</v>
      </c>
      <c r="D217" s="10">
        <v>130000</v>
      </c>
      <c r="E217" s="10">
        <v>10000</v>
      </c>
      <c r="F217" s="10">
        <v>5000</v>
      </c>
      <c r="G217" s="10">
        <v>0</v>
      </c>
      <c r="H217" s="10">
        <v>0</v>
      </c>
      <c r="I217" s="10">
        <v>0</v>
      </c>
      <c r="J217" s="10">
        <f t="shared" si="20"/>
        <v>295000</v>
      </c>
      <c r="K217" s="4"/>
    </row>
    <row r="218" spans="2:11" x14ac:dyDescent="0.3">
      <c r="B218" s="5" t="s">
        <v>36</v>
      </c>
      <c r="C218" s="10">
        <v>0</v>
      </c>
      <c r="D218" s="10">
        <v>0</v>
      </c>
      <c r="E218" s="10">
        <v>0</v>
      </c>
      <c r="F218" s="10">
        <v>1350000</v>
      </c>
      <c r="G218" s="10">
        <v>0</v>
      </c>
      <c r="H218" s="10">
        <v>0</v>
      </c>
      <c r="I218" s="10">
        <v>0</v>
      </c>
      <c r="J218" s="10">
        <f t="shared" si="20"/>
        <v>1350000</v>
      </c>
      <c r="K218" s="4"/>
    </row>
    <row r="219" spans="2:11" x14ac:dyDescent="0.3">
      <c r="B219" s="5" t="s">
        <v>37</v>
      </c>
      <c r="C219" s="10">
        <v>1650000</v>
      </c>
      <c r="D219" s="10">
        <v>350000</v>
      </c>
      <c r="E219" s="10">
        <v>120000</v>
      </c>
      <c r="F219" s="10">
        <v>30000</v>
      </c>
      <c r="G219" s="10">
        <v>0</v>
      </c>
      <c r="H219" s="10">
        <v>0</v>
      </c>
      <c r="I219" s="10">
        <v>0</v>
      </c>
      <c r="J219" s="10">
        <f t="shared" si="20"/>
        <v>2150000</v>
      </c>
      <c r="K219" s="4"/>
    </row>
    <row r="220" spans="2:11" x14ac:dyDescent="0.3">
      <c r="B220" s="6" t="s">
        <v>38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f t="shared" si="20"/>
        <v>0</v>
      </c>
      <c r="K220" s="4"/>
    </row>
    <row r="221" spans="2:11" x14ac:dyDescent="0.3">
      <c r="B221" s="6" t="s">
        <v>39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f t="shared" si="20"/>
        <v>0</v>
      </c>
      <c r="K221" s="4"/>
    </row>
    <row r="222" spans="2:11" x14ac:dyDescent="0.3">
      <c r="B222" s="6" t="s">
        <v>40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f t="shared" si="20"/>
        <v>0</v>
      </c>
      <c r="K222" s="4"/>
    </row>
    <row r="223" spans="2:11" x14ac:dyDescent="0.3">
      <c r="B223" s="6" t="s">
        <v>41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f t="shared" si="20"/>
        <v>0</v>
      </c>
      <c r="K223" s="4"/>
    </row>
    <row r="224" spans="2:11" x14ac:dyDescent="0.3">
      <c r="B224" s="6" t="s">
        <v>42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f t="shared" si="20"/>
        <v>0</v>
      </c>
      <c r="K224" s="4"/>
    </row>
    <row r="225" spans="2:11" x14ac:dyDescent="0.3">
      <c r="B225" s="6" t="s">
        <v>43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f t="shared" si="20"/>
        <v>0</v>
      </c>
      <c r="K225" s="4"/>
    </row>
    <row r="226" spans="2:11" x14ac:dyDescent="0.3">
      <c r="B226" s="6" t="s">
        <v>44</v>
      </c>
      <c r="C226" s="10">
        <v>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f t="shared" si="20"/>
        <v>0</v>
      </c>
      <c r="K226" s="4"/>
    </row>
    <row r="227" spans="2:11" x14ac:dyDescent="0.3">
      <c r="B227" s="6" t="s">
        <v>45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f t="shared" si="20"/>
        <v>0</v>
      </c>
      <c r="K227" s="4"/>
    </row>
    <row r="228" spans="2:11" x14ac:dyDescent="0.3">
      <c r="B228" s="6" t="s">
        <v>46</v>
      </c>
      <c r="C228" s="10">
        <v>0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f t="shared" si="20"/>
        <v>0</v>
      </c>
      <c r="K228" s="4"/>
    </row>
    <row r="229" spans="2:11" x14ac:dyDescent="0.3">
      <c r="B229" s="6" t="s">
        <v>47</v>
      </c>
      <c r="C229" s="10"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f t="shared" si="20"/>
        <v>0</v>
      </c>
      <c r="K229" s="4"/>
    </row>
    <row r="230" spans="2:11" x14ac:dyDescent="0.3">
      <c r="B230" s="6" t="s">
        <v>48</v>
      </c>
      <c r="C230" s="10">
        <v>0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f t="shared" si="20"/>
        <v>0</v>
      </c>
      <c r="K230" s="4"/>
    </row>
    <row r="231" spans="2:11" x14ac:dyDescent="0.3">
      <c r="B231" s="6" t="s">
        <v>49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f t="shared" si="20"/>
        <v>0</v>
      </c>
      <c r="K231" s="4"/>
    </row>
    <row r="232" spans="2:11" x14ac:dyDescent="0.3">
      <c r="B232" s="6" t="s">
        <v>50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f t="shared" si="20"/>
        <v>0</v>
      </c>
      <c r="K232" s="4"/>
    </row>
    <row r="233" spans="2:11" x14ac:dyDescent="0.3">
      <c r="B233" s="6" t="s">
        <v>51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f t="shared" si="20"/>
        <v>0</v>
      </c>
      <c r="K233" s="4"/>
    </row>
    <row r="234" spans="2:11" x14ac:dyDescent="0.3">
      <c r="B234" s="6" t="s">
        <v>52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f t="shared" si="20"/>
        <v>0</v>
      </c>
      <c r="K234" s="4"/>
    </row>
    <row r="235" spans="2:11" x14ac:dyDescent="0.3">
      <c r="B235" s="7" t="s">
        <v>53</v>
      </c>
      <c r="C235" s="11">
        <f t="shared" ref="C235:J235" si="21">SUM(C212:C234)</f>
        <v>9870000</v>
      </c>
      <c r="D235" s="11">
        <f t="shared" si="21"/>
        <v>4290000</v>
      </c>
      <c r="E235" s="11">
        <f t="shared" si="21"/>
        <v>1700000</v>
      </c>
      <c r="F235" s="11">
        <f t="shared" si="21"/>
        <v>2145000</v>
      </c>
      <c r="G235" s="11">
        <f t="shared" si="21"/>
        <v>160000</v>
      </c>
      <c r="H235" s="11">
        <f t="shared" si="21"/>
        <v>35000</v>
      </c>
      <c r="I235" s="11">
        <f t="shared" si="21"/>
        <v>0</v>
      </c>
      <c r="J235" s="11">
        <f t="shared" si="21"/>
        <v>18200000</v>
      </c>
      <c r="K235" s="8"/>
    </row>
    <row r="236" spans="2:11" ht="22.5" customHeight="1" x14ac:dyDescent="0.3">
      <c r="B236" s="29" t="str">
        <f>_xlfn.CONCAT(매출자료합계표!$B$2,"년 10월")</f>
        <v>2023년 10월</v>
      </c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2:11" x14ac:dyDescent="0.3">
      <c r="B237" s="9" t="s">
        <v>21</v>
      </c>
      <c r="C237" s="9" t="s">
        <v>22</v>
      </c>
      <c r="D237" s="9" t="s">
        <v>23</v>
      </c>
      <c r="E237" s="9" t="s">
        <v>24</v>
      </c>
      <c r="F237" s="9" t="s">
        <v>25</v>
      </c>
      <c r="G237" s="9" t="s">
        <v>26</v>
      </c>
      <c r="H237" s="9" t="s">
        <v>27</v>
      </c>
      <c r="I237" s="9" t="s">
        <v>28</v>
      </c>
      <c r="J237" s="9" t="s">
        <v>4</v>
      </c>
      <c r="K237" s="9" t="s">
        <v>29</v>
      </c>
    </row>
    <row r="238" spans="2:11" x14ac:dyDescent="0.3">
      <c r="B238" s="5" t="s">
        <v>30</v>
      </c>
      <c r="C238" s="10">
        <v>1000000</v>
      </c>
      <c r="D238" s="10">
        <v>430000</v>
      </c>
      <c r="E238" s="10">
        <v>0</v>
      </c>
      <c r="F238" s="10">
        <v>20000</v>
      </c>
      <c r="G238" s="10">
        <v>0</v>
      </c>
      <c r="H238" s="10">
        <v>0</v>
      </c>
      <c r="I238" s="10">
        <v>0</v>
      </c>
      <c r="J238" s="10">
        <f>SUM(C238:I238)</f>
        <v>1450000</v>
      </c>
      <c r="K238" s="4"/>
    </row>
    <row r="239" spans="2:11" x14ac:dyDescent="0.3">
      <c r="B239" s="5" t="s">
        <v>31</v>
      </c>
      <c r="C239" s="10">
        <v>2000000</v>
      </c>
      <c r="D239" s="10">
        <v>750000</v>
      </c>
      <c r="E239" s="10">
        <v>0</v>
      </c>
      <c r="F239" s="10">
        <v>450000</v>
      </c>
      <c r="G239" s="10">
        <v>0</v>
      </c>
      <c r="H239" s="10">
        <v>0</v>
      </c>
      <c r="I239" s="10">
        <v>0</v>
      </c>
      <c r="J239" s="10">
        <f t="shared" ref="J239:J260" si="22">SUM(C239:I239)</f>
        <v>3200000</v>
      </c>
      <c r="K239" s="4"/>
    </row>
    <row r="240" spans="2:11" x14ac:dyDescent="0.3">
      <c r="B240" s="5" t="s">
        <v>33</v>
      </c>
      <c r="C240" s="10">
        <v>1800000</v>
      </c>
      <c r="D240" s="10">
        <v>1300000</v>
      </c>
      <c r="E240" s="10">
        <v>750000</v>
      </c>
      <c r="F240" s="10">
        <v>50000</v>
      </c>
      <c r="G240" s="10">
        <v>60000</v>
      </c>
      <c r="H240" s="10">
        <v>0</v>
      </c>
      <c r="I240" s="10">
        <v>78000</v>
      </c>
      <c r="J240" s="10">
        <f t="shared" si="22"/>
        <v>4038000</v>
      </c>
      <c r="K240" s="4"/>
    </row>
    <row r="241" spans="2:11" x14ac:dyDescent="0.3">
      <c r="B241" s="5" t="s">
        <v>32</v>
      </c>
      <c r="C241" s="10">
        <v>1800000</v>
      </c>
      <c r="D241" s="10">
        <v>1300000</v>
      </c>
      <c r="E241" s="10">
        <v>750000</v>
      </c>
      <c r="F241" s="10">
        <v>220000</v>
      </c>
      <c r="G241" s="10">
        <v>50000</v>
      </c>
      <c r="H241" s="10">
        <v>30000</v>
      </c>
      <c r="I241" s="10">
        <v>0</v>
      </c>
      <c r="J241" s="10">
        <f t="shared" si="22"/>
        <v>4150000</v>
      </c>
      <c r="K241" s="4"/>
    </row>
    <row r="242" spans="2:11" x14ac:dyDescent="0.3">
      <c r="B242" s="5" t="s">
        <v>34</v>
      </c>
      <c r="C242" s="10">
        <v>1800000</v>
      </c>
      <c r="D242" s="10">
        <v>1200000</v>
      </c>
      <c r="E242" s="10">
        <v>70000</v>
      </c>
      <c r="F242" s="10">
        <v>20000</v>
      </c>
      <c r="G242" s="10">
        <v>30000</v>
      </c>
      <c r="H242" s="10">
        <v>5000</v>
      </c>
      <c r="I242" s="10">
        <v>0</v>
      </c>
      <c r="J242" s="10">
        <f t="shared" si="22"/>
        <v>3125000</v>
      </c>
      <c r="K242" s="4"/>
    </row>
    <row r="243" spans="2:11" x14ac:dyDescent="0.3">
      <c r="B243" s="5" t="s">
        <v>35</v>
      </c>
      <c r="C243" s="10">
        <v>150000</v>
      </c>
      <c r="D243" s="10">
        <v>60000</v>
      </c>
      <c r="E243" s="10">
        <v>10000</v>
      </c>
      <c r="F243" s="10">
        <v>5000</v>
      </c>
      <c r="G243" s="10">
        <v>0</v>
      </c>
      <c r="H243" s="10">
        <v>0</v>
      </c>
      <c r="I243" s="10">
        <v>0</v>
      </c>
      <c r="J243" s="10">
        <f t="shared" si="22"/>
        <v>225000</v>
      </c>
      <c r="K243" s="4"/>
    </row>
    <row r="244" spans="2:11" x14ac:dyDescent="0.3">
      <c r="B244" s="5" t="s">
        <v>36</v>
      </c>
      <c r="C244" s="10">
        <v>0</v>
      </c>
      <c r="D244" s="10">
        <v>0</v>
      </c>
      <c r="E244" s="10">
        <v>0</v>
      </c>
      <c r="F244" s="10">
        <v>1350000</v>
      </c>
      <c r="G244" s="10">
        <v>0</v>
      </c>
      <c r="H244" s="10">
        <v>0</v>
      </c>
      <c r="I244" s="10">
        <v>0</v>
      </c>
      <c r="J244" s="10">
        <f t="shared" si="22"/>
        <v>1350000</v>
      </c>
      <c r="K244" s="4"/>
    </row>
    <row r="245" spans="2:11" x14ac:dyDescent="0.3">
      <c r="B245" s="5" t="s">
        <v>37</v>
      </c>
      <c r="C245" s="10">
        <v>1650000</v>
      </c>
      <c r="D245" s="10">
        <v>350000</v>
      </c>
      <c r="E245" s="10">
        <v>120000</v>
      </c>
      <c r="F245" s="10">
        <v>30000</v>
      </c>
      <c r="G245" s="10">
        <v>0</v>
      </c>
      <c r="H245" s="10">
        <v>0</v>
      </c>
      <c r="I245" s="10">
        <v>0</v>
      </c>
      <c r="J245" s="10">
        <f t="shared" si="22"/>
        <v>2150000</v>
      </c>
      <c r="K245" s="4"/>
    </row>
    <row r="246" spans="2:11" x14ac:dyDescent="0.3">
      <c r="B246" s="6" t="s">
        <v>38</v>
      </c>
      <c r="C246" s="10">
        <v>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f t="shared" si="22"/>
        <v>0</v>
      </c>
      <c r="K246" s="4"/>
    </row>
    <row r="247" spans="2:11" x14ac:dyDescent="0.3">
      <c r="B247" s="6" t="s">
        <v>39</v>
      </c>
      <c r="C247" s="10">
        <v>0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f t="shared" si="22"/>
        <v>0</v>
      </c>
      <c r="K247" s="4"/>
    </row>
    <row r="248" spans="2:11" x14ac:dyDescent="0.3">
      <c r="B248" s="6" t="s">
        <v>40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f t="shared" si="22"/>
        <v>0</v>
      </c>
      <c r="K248" s="4"/>
    </row>
    <row r="249" spans="2:11" x14ac:dyDescent="0.3">
      <c r="B249" s="6" t="s">
        <v>41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f t="shared" si="22"/>
        <v>0</v>
      </c>
      <c r="K249" s="4"/>
    </row>
    <row r="250" spans="2:11" x14ac:dyDescent="0.3">
      <c r="B250" s="6" t="s">
        <v>42</v>
      </c>
      <c r="C250" s="10">
        <v>0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f t="shared" si="22"/>
        <v>0</v>
      </c>
      <c r="K250" s="4"/>
    </row>
    <row r="251" spans="2:11" x14ac:dyDescent="0.3">
      <c r="B251" s="6" t="s">
        <v>43</v>
      </c>
      <c r="C251" s="10">
        <v>0</v>
      </c>
      <c r="D251" s="10">
        <v>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f t="shared" si="22"/>
        <v>0</v>
      </c>
      <c r="K251" s="4"/>
    </row>
    <row r="252" spans="2:11" x14ac:dyDescent="0.3">
      <c r="B252" s="6" t="s">
        <v>44</v>
      </c>
      <c r="C252" s="10">
        <v>0</v>
      </c>
      <c r="D252" s="10"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f t="shared" si="22"/>
        <v>0</v>
      </c>
      <c r="K252" s="4"/>
    </row>
    <row r="253" spans="2:11" x14ac:dyDescent="0.3">
      <c r="B253" s="6" t="s">
        <v>45</v>
      </c>
      <c r="C253" s="10">
        <v>0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f t="shared" si="22"/>
        <v>0</v>
      </c>
      <c r="K253" s="4"/>
    </row>
    <row r="254" spans="2:11" x14ac:dyDescent="0.3">
      <c r="B254" s="6" t="s">
        <v>46</v>
      </c>
      <c r="C254" s="10">
        <v>0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f t="shared" si="22"/>
        <v>0</v>
      </c>
      <c r="K254" s="4"/>
    </row>
    <row r="255" spans="2:11" x14ac:dyDescent="0.3">
      <c r="B255" s="6" t="s">
        <v>47</v>
      </c>
      <c r="C255" s="10">
        <v>0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f t="shared" si="22"/>
        <v>0</v>
      </c>
      <c r="K255" s="4"/>
    </row>
    <row r="256" spans="2:11" x14ac:dyDescent="0.3">
      <c r="B256" s="6" t="s">
        <v>48</v>
      </c>
      <c r="C256" s="10">
        <v>0</v>
      </c>
      <c r="D256" s="10">
        <v>0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f t="shared" si="22"/>
        <v>0</v>
      </c>
      <c r="K256" s="4"/>
    </row>
    <row r="257" spans="2:11" x14ac:dyDescent="0.3">
      <c r="B257" s="6" t="s">
        <v>49</v>
      </c>
      <c r="C257" s="10">
        <v>0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f t="shared" si="22"/>
        <v>0</v>
      </c>
      <c r="K257" s="4"/>
    </row>
    <row r="258" spans="2:11" x14ac:dyDescent="0.3">
      <c r="B258" s="6" t="s">
        <v>50</v>
      </c>
      <c r="C258" s="10">
        <v>0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f t="shared" si="22"/>
        <v>0</v>
      </c>
      <c r="K258" s="4"/>
    </row>
    <row r="259" spans="2:11" x14ac:dyDescent="0.3">
      <c r="B259" s="6" t="s">
        <v>51</v>
      </c>
      <c r="C259" s="10">
        <v>0</v>
      </c>
      <c r="D259" s="10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f t="shared" si="22"/>
        <v>0</v>
      </c>
      <c r="K259" s="4"/>
    </row>
    <row r="260" spans="2:11" x14ac:dyDescent="0.3">
      <c r="B260" s="6" t="s">
        <v>52</v>
      </c>
      <c r="C260" s="10">
        <v>0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f t="shared" si="22"/>
        <v>0</v>
      </c>
      <c r="K260" s="4"/>
    </row>
    <row r="261" spans="2:11" x14ac:dyDescent="0.3">
      <c r="B261" s="7" t="s">
        <v>53</v>
      </c>
      <c r="C261" s="11">
        <f t="shared" ref="C261:J261" si="23">SUM(C238:C260)</f>
        <v>10200000</v>
      </c>
      <c r="D261" s="11">
        <f t="shared" si="23"/>
        <v>5390000</v>
      </c>
      <c r="E261" s="11">
        <f t="shared" si="23"/>
        <v>1700000</v>
      </c>
      <c r="F261" s="11">
        <f t="shared" si="23"/>
        <v>2145000</v>
      </c>
      <c r="G261" s="11">
        <f t="shared" si="23"/>
        <v>140000</v>
      </c>
      <c r="H261" s="11">
        <f t="shared" si="23"/>
        <v>35000</v>
      </c>
      <c r="I261" s="11">
        <f t="shared" si="23"/>
        <v>78000</v>
      </c>
      <c r="J261" s="11">
        <f t="shared" si="23"/>
        <v>19688000</v>
      </c>
      <c r="K261" s="8"/>
    </row>
    <row r="262" spans="2:11" ht="22.5" customHeight="1" x14ac:dyDescent="0.3">
      <c r="B262" s="29" t="str">
        <f>_xlfn.CONCAT(매출자료합계표!$B$2,"년 11월")</f>
        <v>2023년 11월</v>
      </c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2:11" x14ac:dyDescent="0.3">
      <c r="B263" s="9" t="s">
        <v>21</v>
      </c>
      <c r="C263" s="9" t="s">
        <v>22</v>
      </c>
      <c r="D263" s="9" t="s">
        <v>23</v>
      </c>
      <c r="E263" s="9" t="s">
        <v>24</v>
      </c>
      <c r="F263" s="9" t="s">
        <v>25</v>
      </c>
      <c r="G263" s="9" t="s">
        <v>26</v>
      </c>
      <c r="H263" s="9" t="s">
        <v>27</v>
      </c>
      <c r="I263" s="9" t="s">
        <v>28</v>
      </c>
      <c r="J263" s="9" t="s">
        <v>4</v>
      </c>
      <c r="K263" s="9" t="s">
        <v>29</v>
      </c>
    </row>
    <row r="264" spans="2:11" x14ac:dyDescent="0.3">
      <c r="B264" s="5" t="s">
        <v>30</v>
      </c>
      <c r="C264" s="10">
        <v>1000000</v>
      </c>
      <c r="D264" s="10">
        <v>430000</v>
      </c>
      <c r="E264" s="10">
        <v>0</v>
      </c>
      <c r="F264" s="10">
        <v>20000</v>
      </c>
      <c r="G264" s="10">
        <v>0</v>
      </c>
      <c r="H264" s="10">
        <v>0</v>
      </c>
      <c r="I264" s="10">
        <v>0</v>
      </c>
      <c r="J264" s="10">
        <f>SUM(C264:I264)</f>
        <v>1450000</v>
      </c>
      <c r="K264" s="4"/>
    </row>
    <row r="265" spans="2:11" x14ac:dyDescent="0.3">
      <c r="B265" s="5" t="s">
        <v>31</v>
      </c>
      <c r="C265" s="10">
        <v>2000000</v>
      </c>
      <c r="D265" s="10">
        <v>750000</v>
      </c>
      <c r="E265" s="10">
        <v>0</v>
      </c>
      <c r="F265" s="10">
        <v>450000</v>
      </c>
      <c r="G265" s="10">
        <v>0</v>
      </c>
      <c r="H265" s="10">
        <v>0</v>
      </c>
      <c r="I265" s="10">
        <v>0</v>
      </c>
      <c r="J265" s="10">
        <f t="shared" ref="J265:J286" si="24">SUM(C265:I265)</f>
        <v>3200000</v>
      </c>
      <c r="K265" s="4"/>
    </row>
    <row r="266" spans="2:11" x14ac:dyDescent="0.3">
      <c r="B266" s="5" t="s">
        <v>33</v>
      </c>
      <c r="C266" s="10">
        <v>1800000</v>
      </c>
      <c r="D266" s="10">
        <v>1300000</v>
      </c>
      <c r="E266" s="10">
        <v>750000</v>
      </c>
      <c r="F266" s="10">
        <v>50000</v>
      </c>
      <c r="G266" s="10">
        <v>60000</v>
      </c>
      <c r="H266" s="10">
        <v>0</v>
      </c>
      <c r="I266" s="10">
        <v>0</v>
      </c>
      <c r="J266" s="10">
        <f t="shared" si="24"/>
        <v>3960000</v>
      </c>
      <c r="K266" s="4"/>
    </row>
    <row r="267" spans="2:11" x14ac:dyDescent="0.3">
      <c r="B267" s="5" t="s">
        <v>32</v>
      </c>
      <c r="C267" s="10">
        <v>1800000</v>
      </c>
      <c r="D267" s="10">
        <v>1300000</v>
      </c>
      <c r="E267" s="10">
        <v>750000</v>
      </c>
      <c r="F267" s="10">
        <v>220000</v>
      </c>
      <c r="G267" s="10">
        <v>50000</v>
      </c>
      <c r="H267" s="10">
        <v>30000</v>
      </c>
      <c r="I267" s="10">
        <v>36000</v>
      </c>
      <c r="J267" s="10">
        <f t="shared" si="24"/>
        <v>4186000</v>
      </c>
      <c r="K267" s="4"/>
    </row>
    <row r="268" spans="2:11" x14ac:dyDescent="0.3">
      <c r="B268" s="5" t="s">
        <v>34</v>
      </c>
      <c r="C268" s="10">
        <v>1800000</v>
      </c>
      <c r="D268" s="10">
        <v>1200000</v>
      </c>
      <c r="E268" s="10">
        <v>70000</v>
      </c>
      <c r="F268" s="10">
        <v>20000</v>
      </c>
      <c r="G268" s="10">
        <v>30000</v>
      </c>
      <c r="H268" s="10">
        <v>5000</v>
      </c>
      <c r="I268" s="10">
        <v>0</v>
      </c>
      <c r="J268" s="10">
        <f t="shared" si="24"/>
        <v>3125000</v>
      </c>
      <c r="K268" s="4"/>
    </row>
    <row r="269" spans="2:11" x14ac:dyDescent="0.3">
      <c r="B269" s="5" t="s">
        <v>35</v>
      </c>
      <c r="C269" s="10">
        <v>150000</v>
      </c>
      <c r="D269" s="10">
        <v>60000</v>
      </c>
      <c r="E269" s="10">
        <v>10000</v>
      </c>
      <c r="F269" s="10">
        <v>5000</v>
      </c>
      <c r="G269" s="10">
        <v>0</v>
      </c>
      <c r="H269" s="10">
        <v>0</v>
      </c>
      <c r="I269" s="10">
        <v>0</v>
      </c>
      <c r="J269" s="10">
        <f t="shared" si="24"/>
        <v>225000</v>
      </c>
      <c r="K269" s="4"/>
    </row>
    <row r="270" spans="2:11" x14ac:dyDescent="0.3">
      <c r="B270" s="5" t="s">
        <v>36</v>
      </c>
      <c r="C270" s="10">
        <v>0</v>
      </c>
      <c r="D270" s="10">
        <v>0</v>
      </c>
      <c r="E270" s="10">
        <v>0</v>
      </c>
      <c r="F270" s="10">
        <v>1350000</v>
      </c>
      <c r="G270" s="10">
        <v>0</v>
      </c>
      <c r="H270" s="10">
        <v>0</v>
      </c>
      <c r="I270" s="10">
        <v>0</v>
      </c>
      <c r="J270" s="10">
        <f t="shared" si="24"/>
        <v>1350000</v>
      </c>
      <c r="K270" s="4"/>
    </row>
    <row r="271" spans="2:11" x14ac:dyDescent="0.3">
      <c r="B271" s="5" t="s">
        <v>37</v>
      </c>
      <c r="C271" s="10">
        <v>1650000</v>
      </c>
      <c r="D271" s="10">
        <v>350000</v>
      </c>
      <c r="E271" s="10">
        <v>120000</v>
      </c>
      <c r="F271" s="10">
        <v>30000</v>
      </c>
      <c r="G271" s="10">
        <v>0</v>
      </c>
      <c r="H271" s="10">
        <v>0</v>
      </c>
      <c r="I271" s="10">
        <v>0</v>
      </c>
      <c r="J271" s="10">
        <f t="shared" si="24"/>
        <v>2150000</v>
      </c>
      <c r="K271" s="4"/>
    </row>
    <row r="272" spans="2:11" x14ac:dyDescent="0.3">
      <c r="B272" s="6" t="s">
        <v>38</v>
      </c>
      <c r="C272" s="10">
        <v>0</v>
      </c>
      <c r="D272" s="10">
        <v>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f t="shared" si="24"/>
        <v>0</v>
      </c>
      <c r="K272" s="4"/>
    </row>
    <row r="273" spans="2:11" x14ac:dyDescent="0.3">
      <c r="B273" s="6" t="s">
        <v>39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f t="shared" si="24"/>
        <v>0</v>
      </c>
      <c r="K273" s="4"/>
    </row>
    <row r="274" spans="2:11" x14ac:dyDescent="0.3">
      <c r="B274" s="6" t="s">
        <v>40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f t="shared" si="24"/>
        <v>0</v>
      </c>
      <c r="K274" s="4"/>
    </row>
    <row r="275" spans="2:11" x14ac:dyDescent="0.3">
      <c r="B275" s="6" t="s">
        <v>41</v>
      </c>
      <c r="C275" s="10">
        <v>0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f t="shared" si="24"/>
        <v>0</v>
      </c>
      <c r="K275" s="4"/>
    </row>
    <row r="276" spans="2:11" x14ac:dyDescent="0.3">
      <c r="B276" s="6" t="s">
        <v>42</v>
      </c>
      <c r="C276" s="10">
        <v>0</v>
      </c>
      <c r="D276" s="10">
        <v>0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f t="shared" si="24"/>
        <v>0</v>
      </c>
      <c r="K276" s="4"/>
    </row>
    <row r="277" spans="2:11" x14ac:dyDescent="0.3">
      <c r="B277" s="6" t="s">
        <v>43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f t="shared" si="24"/>
        <v>0</v>
      </c>
      <c r="K277" s="4"/>
    </row>
    <row r="278" spans="2:11" x14ac:dyDescent="0.3">
      <c r="B278" s="6" t="s">
        <v>44</v>
      </c>
      <c r="C278" s="10">
        <v>0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f t="shared" si="24"/>
        <v>0</v>
      </c>
      <c r="K278" s="4"/>
    </row>
    <row r="279" spans="2:11" x14ac:dyDescent="0.3">
      <c r="B279" s="6" t="s">
        <v>45</v>
      </c>
      <c r="C279" s="10">
        <v>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f t="shared" si="24"/>
        <v>0</v>
      </c>
      <c r="K279" s="4"/>
    </row>
    <row r="280" spans="2:11" x14ac:dyDescent="0.3">
      <c r="B280" s="6" t="s">
        <v>46</v>
      </c>
      <c r="C280" s="10">
        <v>0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f t="shared" si="24"/>
        <v>0</v>
      </c>
      <c r="K280" s="4"/>
    </row>
    <row r="281" spans="2:11" x14ac:dyDescent="0.3">
      <c r="B281" s="6" t="s">
        <v>47</v>
      </c>
      <c r="C281" s="10">
        <v>0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f t="shared" si="24"/>
        <v>0</v>
      </c>
      <c r="K281" s="4"/>
    </row>
    <row r="282" spans="2:11" x14ac:dyDescent="0.3">
      <c r="B282" s="6" t="s">
        <v>48</v>
      </c>
      <c r="C282" s="10">
        <v>0</v>
      </c>
      <c r="D282" s="10">
        <v>0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f t="shared" si="24"/>
        <v>0</v>
      </c>
      <c r="K282" s="4"/>
    </row>
    <row r="283" spans="2:11" x14ac:dyDescent="0.3">
      <c r="B283" s="6" t="s">
        <v>49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f t="shared" si="24"/>
        <v>0</v>
      </c>
      <c r="K283" s="4"/>
    </row>
    <row r="284" spans="2:11" x14ac:dyDescent="0.3">
      <c r="B284" s="6" t="s">
        <v>50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f t="shared" si="24"/>
        <v>0</v>
      </c>
      <c r="K284" s="4"/>
    </row>
    <row r="285" spans="2:11" x14ac:dyDescent="0.3">
      <c r="B285" s="6" t="s">
        <v>51</v>
      </c>
      <c r="C285" s="10">
        <v>0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f t="shared" si="24"/>
        <v>0</v>
      </c>
      <c r="K285" s="4"/>
    </row>
    <row r="286" spans="2:11" x14ac:dyDescent="0.3">
      <c r="B286" s="6" t="s">
        <v>52</v>
      </c>
      <c r="C286" s="10">
        <v>0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f t="shared" si="24"/>
        <v>0</v>
      </c>
      <c r="K286" s="4"/>
    </row>
    <row r="287" spans="2:11" x14ac:dyDescent="0.3">
      <c r="B287" s="7" t="s">
        <v>53</v>
      </c>
      <c r="C287" s="11">
        <f t="shared" ref="C287:J287" si="25">SUM(C264:C286)</f>
        <v>10200000</v>
      </c>
      <c r="D287" s="11">
        <f t="shared" si="25"/>
        <v>5390000</v>
      </c>
      <c r="E287" s="11">
        <f t="shared" si="25"/>
        <v>1700000</v>
      </c>
      <c r="F287" s="11">
        <f t="shared" si="25"/>
        <v>2145000</v>
      </c>
      <c r="G287" s="11">
        <f t="shared" si="25"/>
        <v>140000</v>
      </c>
      <c r="H287" s="11">
        <f t="shared" si="25"/>
        <v>35000</v>
      </c>
      <c r="I287" s="11">
        <f t="shared" si="25"/>
        <v>36000</v>
      </c>
      <c r="J287" s="11">
        <f t="shared" si="25"/>
        <v>19646000</v>
      </c>
      <c r="K287" s="8"/>
    </row>
    <row r="288" spans="2:11" ht="22.5" customHeight="1" x14ac:dyDescent="0.3">
      <c r="B288" s="29" t="str">
        <f>_xlfn.CONCAT(매출자료합계표!$B$2,"년 12월")</f>
        <v>2023년 12월</v>
      </c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2:11" x14ac:dyDescent="0.3">
      <c r="B289" s="9" t="s">
        <v>21</v>
      </c>
      <c r="C289" s="9" t="s">
        <v>22</v>
      </c>
      <c r="D289" s="9" t="s">
        <v>23</v>
      </c>
      <c r="E289" s="9" t="s">
        <v>24</v>
      </c>
      <c r="F289" s="9" t="s">
        <v>25</v>
      </c>
      <c r="G289" s="9" t="s">
        <v>26</v>
      </c>
      <c r="H289" s="9" t="s">
        <v>27</v>
      </c>
      <c r="I289" s="9" t="s">
        <v>28</v>
      </c>
      <c r="J289" s="9" t="s">
        <v>4</v>
      </c>
      <c r="K289" s="9" t="s">
        <v>29</v>
      </c>
    </row>
    <row r="290" spans="2:11" x14ac:dyDescent="0.3">
      <c r="B290" s="5" t="s">
        <v>30</v>
      </c>
      <c r="C290" s="10">
        <v>1000000</v>
      </c>
      <c r="D290" s="10">
        <v>430000</v>
      </c>
      <c r="E290" s="10">
        <v>0</v>
      </c>
      <c r="F290" s="10">
        <v>20000</v>
      </c>
      <c r="G290" s="10">
        <v>0</v>
      </c>
      <c r="H290" s="10">
        <v>0</v>
      </c>
      <c r="I290" s="10">
        <v>0</v>
      </c>
      <c r="J290" s="10">
        <f>SUM(C290:I290)</f>
        <v>1450000</v>
      </c>
      <c r="K290" s="4"/>
    </row>
    <row r="291" spans="2:11" x14ac:dyDescent="0.3">
      <c r="B291" s="5" t="s">
        <v>31</v>
      </c>
      <c r="C291" s="10">
        <v>2000000</v>
      </c>
      <c r="D291" s="10">
        <v>750000</v>
      </c>
      <c r="E291" s="10">
        <v>0</v>
      </c>
      <c r="F291" s="10">
        <v>450000</v>
      </c>
      <c r="G291" s="10">
        <v>0</v>
      </c>
      <c r="H291" s="10">
        <v>0</v>
      </c>
      <c r="I291" s="10">
        <v>0</v>
      </c>
      <c r="J291" s="10">
        <f t="shared" ref="J291:J312" si="26">SUM(C291:I291)</f>
        <v>3200000</v>
      </c>
      <c r="K291" s="4"/>
    </row>
    <row r="292" spans="2:11" x14ac:dyDescent="0.3">
      <c r="B292" s="5" t="s">
        <v>33</v>
      </c>
      <c r="C292" s="10">
        <v>1800000</v>
      </c>
      <c r="D292" s="10">
        <v>1300000</v>
      </c>
      <c r="E292" s="10">
        <v>750000</v>
      </c>
      <c r="F292" s="10">
        <v>50000</v>
      </c>
      <c r="G292" s="10">
        <v>60000</v>
      </c>
      <c r="H292" s="10">
        <v>0</v>
      </c>
      <c r="I292" s="10">
        <v>0</v>
      </c>
      <c r="J292" s="10">
        <f t="shared" si="26"/>
        <v>3960000</v>
      </c>
      <c r="K292" s="4"/>
    </row>
    <row r="293" spans="2:11" x14ac:dyDescent="0.3">
      <c r="B293" s="5" t="s">
        <v>32</v>
      </c>
      <c r="C293" s="10">
        <v>1800000</v>
      </c>
      <c r="D293" s="10">
        <v>1300000</v>
      </c>
      <c r="E293" s="10">
        <v>750000</v>
      </c>
      <c r="F293" s="10">
        <v>220000</v>
      </c>
      <c r="G293" s="10">
        <v>50000</v>
      </c>
      <c r="H293" s="10">
        <v>30000</v>
      </c>
      <c r="I293" s="10">
        <v>0</v>
      </c>
      <c r="J293" s="10">
        <f t="shared" si="26"/>
        <v>4150000</v>
      </c>
      <c r="K293" s="4"/>
    </row>
    <row r="294" spans="2:11" x14ac:dyDescent="0.3">
      <c r="B294" s="5" t="s">
        <v>34</v>
      </c>
      <c r="C294" s="10">
        <v>1800000</v>
      </c>
      <c r="D294" s="10">
        <v>1200000</v>
      </c>
      <c r="E294" s="10">
        <v>70000</v>
      </c>
      <c r="F294" s="10">
        <v>20000</v>
      </c>
      <c r="G294" s="10">
        <v>30000</v>
      </c>
      <c r="H294" s="10">
        <v>5000</v>
      </c>
      <c r="I294" s="10">
        <v>0</v>
      </c>
      <c r="J294" s="10">
        <f t="shared" si="26"/>
        <v>3125000</v>
      </c>
      <c r="K294" s="4"/>
    </row>
    <row r="295" spans="2:11" x14ac:dyDescent="0.3">
      <c r="B295" s="5" t="s">
        <v>35</v>
      </c>
      <c r="C295" s="10">
        <v>150000</v>
      </c>
      <c r="D295" s="10">
        <v>60000</v>
      </c>
      <c r="E295" s="10">
        <v>10000</v>
      </c>
      <c r="F295" s="10">
        <v>5000</v>
      </c>
      <c r="G295" s="10">
        <v>0</v>
      </c>
      <c r="H295" s="10">
        <v>0</v>
      </c>
      <c r="I295" s="10">
        <v>0</v>
      </c>
      <c r="J295" s="10">
        <f t="shared" si="26"/>
        <v>225000</v>
      </c>
      <c r="K295" s="4"/>
    </row>
    <row r="296" spans="2:11" x14ac:dyDescent="0.3">
      <c r="B296" s="5" t="s">
        <v>36</v>
      </c>
      <c r="C296" s="10">
        <v>0</v>
      </c>
      <c r="D296" s="10">
        <v>0</v>
      </c>
      <c r="E296" s="10">
        <v>0</v>
      </c>
      <c r="F296" s="10">
        <v>1350000</v>
      </c>
      <c r="G296" s="10">
        <v>0</v>
      </c>
      <c r="H296" s="10">
        <v>0</v>
      </c>
      <c r="I296" s="10">
        <v>0</v>
      </c>
      <c r="J296" s="10">
        <f t="shared" si="26"/>
        <v>1350000</v>
      </c>
      <c r="K296" s="4"/>
    </row>
    <row r="297" spans="2:11" x14ac:dyDescent="0.3">
      <c r="B297" s="5" t="s">
        <v>37</v>
      </c>
      <c r="C297" s="10">
        <v>1650000</v>
      </c>
      <c r="D297" s="10">
        <v>350000</v>
      </c>
      <c r="E297" s="10">
        <v>120000</v>
      </c>
      <c r="F297" s="10">
        <v>30000</v>
      </c>
      <c r="G297" s="10">
        <v>0</v>
      </c>
      <c r="H297" s="10">
        <v>0</v>
      </c>
      <c r="I297" s="10">
        <v>0</v>
      </c>
      <c r="J297" s="10">
        <f t="shared" si="26"/>
        <v>2150000</v>
      </c>
      <c r="K297" s="4"/>
    </row>
    <row r="298" spans="2:11" x14ac:dyDescent="0.3">
      <c r="B298" s="6" t="s">
        <v>38</v>
      </c>
      <c r="C298" s="10">
        <v>0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f t="shared" si="26"/>
        <v>0</v>
      </c>
      <c r="K298" s="4"/>
    </row>
    <row r="299" spans="2:11" x14ac:dyDescent="0.3">
      <c r="B299" s="6" t="s">
        <v>39</v>
      </c>
      <c r="C299" s="10">
        <v>0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f t="shared" si="26"/>
        <v>0</v>
      </c>
      <c r="K299" s="4"/>
    </row>
    <row r="300" spans="2:11" x14ac:dyDescent="0.3">
      <c r="B300" s="6" t="s">
        <v>40</v>
      </c>
      <c r="C300" s="10">
        <v>0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f t="shared" si="26"/>
        <v>0</v>
      </c>
      <c r="K300" s="4"/>
    </row>
    <row r="301" spans="2:11" x14ac:dyDescent="0.3">
      <c r="B301" s="6" t="s">
        <v>41</v>
      </c>
      <c r="C301" s="10">
        <v>0</v>
      </c>
      <c r="D301" s="10">
        <v>0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f t="shared" si="26"/>
        <v>0</v>
      </c>
      <c r="K301" s="4"/>
    </row>
    <row r="302" spans="2:11" x14ac:dyDescent="0.3">
      <c r="B302" s="6" t="s">
        <v>42</v>
      </c>
      <c r="C302" s="10">
        <v>0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f t="shared" si="26"/>
        <v>0</v>
      </c>
      <c r="K302" s="4"/>
    </row>
    <row r="303" spans="2:11" x14ac:dyDescent="0.3">
      <c r="B303" s="6" t="s">
        <v>43</v>
      </c>
      <c r="C303" s="10">
        <v>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f t="shared" si="26"/>
        <v>0</v>
      </c>
      <c r="K303" s="4"/>
    </row>
    <row r="304" spans="2:11" x14ac:dyDescent="0.3">
      <c r="B304" s="6" t="s">
        <v>44</v>
      </c>
      <c r="C304" s="10"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f t="shared" si="26"/>
        <v>0</v>
      </c>
      <c r="K304" s="4"/>
    </row>
    <row r="305" spans="2:11" x14ac:dyDescent="0.3">
      <c r="B305" s="6" t="s">
        <v>45</v>
      </c>
      <c r="C305" s="10">
        <v>0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f t="shared" si="26"/>
        <v>0</v>
      </c>
      <c r="K305" s="4"/>
    </row>
    <row r="306" spans="2:11" x14ac:dyDescent="0.3">
      <c r="B306" s="6" t="s">
        <v>46</v>
      </c>
      <c r="C306" s="10">
        <v>0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f t="shared" si="26"/>
        <v>0</v>
      </c>
      <c r="K306" s="4"/>
    </row>
    <row r="307" spans="2:11" x14ac:dyDescent="0.3">
      <c r="B307" s="6" t="s">
        <v>47</v>
      </c>
      <c r="C307" s="10">
        <v>0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f t="shared" si="26"/>
        <v>0</v>
      </c>
      <c r="K307" s="4"/>
    </row>
    <row r="308" spans="2:11" x14ac:dyDescent="0.3">
      <c r="B308" s="6" t="s">
        <v>48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f t="shared" si="26"/>
        <v>0</v>
      </c>
      <c r="K308" s="4"/>
    </row>
    <row r="309" spans="2:11" x14ac:dyDescent="0.3">
      <c r="B309" s="6" t="s">
        <v>49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f t="shared" si="26"/>
        <v>0</v>
      </c>
      <c r="K309" s="4"/>
    </row>
    <row r="310" spans="2:11" x14ac:dyDescent="0.3">
      <c r="B310" s="6" t="s">
        <v>50</v>
      </c>
      <c r="C310" s="10">
        <v>0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f t="shared" si="26"/>
        <v>0</v>
      </c>
      <c r="K310" s="4"/>
    </row>
    <row r="311" spans="2:11" x14ac:dyDescent="0.3">
      <c r="B311" s="6" t="s">
        <v>51</v>
      </c>
      <c r="C311" s="10">
        <v>0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f t="shared" si="26"/>
        <v>0</v>
      </c>
      <c r="K311" s="4"/>
    </row>
    <row r="312" spans="2:11" x14ac:dyDescent="0.3">
      <c r="B312" s="6" t="s">
        <v>52</v>
      </c>
      <c r="C312" s="10">
        <v>0</v>
      </c>
      <c r="D312" s="10">
        <v>0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f t="shared" si="26"/>
        <v>0</v>
      </c>
      <c r="K312" s="4"/>
    </row>
    <row r="313" spans="2:11" x14ac:dyDescent="0.3">
      <c r="B313" s="7" t="s">
        <v>53</v>
      </c>
      <c r="C313" s="11">
        <f t="shared" ref="C313:J313" si="27">SUM(C290:C312)</f>
        <v>10200000</v>
      </c>
      <c r="D313" s="11">
        <f t="shared" si="27"/>
        <v>5390000</v>
      </c>
      <c r="E313" s="11">
        <f t="shared" si="27"/>
        <v>1700000</v>
      </c>
      <c r="F313" s="11">
        <f t="shared" si="27"/>
        <v>2145000</v>
      </c>
      <c r="G313" s="11">
        <f t="shared" si="27"/>
        <v>140000</v>
      </c>
      <c r="H313" s="11">
        <f t="shared" si="27"/>
        <v>35000</v>
      </c>
      <c r="I313" s="11">
        <f t="shared" si="27"/>
        <v>0</v>
      </c>
      <c r="J313" s="11">
        <f t="shared" si="27"/>
        <v>19610000</v>
      </c>
      <c r="K313" s="8"/>
    </row>
  </sheetData>
  <mergeCells count="18">
    <mergeCell ref="B1:K1"/>
    <mergeCell ref="B2:K2"/>
    <mergeCell ref="M1:R1"/>
    <mergeCell ref="M2:R2"/>
    <mergeCell ref="B28:K28"/>
    <mergeCell ref="M8:R8"/>
    <mergeCell ref="M14:R14"/>
    <mergeCell ref="B210:K210"/>
    <mergeCell ref="B236:K236"/>
    <mergeCell ref="B262:K262"/>
    <mergeCell ref="B288:K288"/>
    <mergeCell ref="M20:R20"/>
    <mergeCell ref="B80:K80"/>
    <mergeCell ref="B106:K106"/>
    <mergeCell ref="B132:K132"/>
    <mergeCell ref="B158:K158"/>
    <mergeCell ref="B184:K184"/>
    <mergeCell ref="B54:K54"/>
  </mergeCells>
  <phoneticPr fontId="1" type="noConversion"/>
  <pageMargins left="0.25" right="0.25" top="0.75" bottom="0.75" header="0.3" footer="0.3"/>
  <pageSetup paperSize="9" scale="6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매출자료합계표</vt:lpstr>
      <vt:lpstr>마켓매출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무림</dc:creator>
  <cp:lastModifiedBy>무림</cp:lastModifiedBy>
  <cp:lastPrinted>2023-03-18T07:52:44Z</cp:lastPrinted>
  <dcterms:created xsi:type="dcterms:W3CDTF">2023-03-18T06:24:39Z</dcterms:created>
  <dcterms:modified xsi:type="dcterms:W3CDTF">2023-03-19T19:03:36Z</dcterms:modified>
</cp:coreProperties>
</file>